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ДС!$A$13:$FA$256</definedName>
    <definedName name="AmbCar_Cost">[2]Параметры!$C$40</definedName>
    <definedName name="APop">[2]Параметры!$C$19</definedName>
    <definedName name="ASur_Cost">[2]Параметры!$C$39</definedName>
    <definedName name="DayH_Cost">[2]Параметры!$C$37</definedName>
    <definedName name="Excel_BuiltIn__FilterDatabase_97">#REF!</definedName>
    <definedName name="Excel_BuiltIn__FilterDatabase_98">#REF!</definedName>
    <definedName name="Home_Cost">[2]Параметры!$C$38</definedName>
    <definedName name="MPop">[2]Параметры!$C$20</definedName>
    <definedName name="Pop">[2]Параметры!$C$17</definedName>
    <definedName name="PrU_AS">[2]Параметры!$C$55</definedName>
    <definedName name="PrU_BD">[2]Параметры!$C$51</definedName>
    <definedName name="PrU_DH">[2]Параметры!$C$53</definedName>
    <definedName name="PrU_HH">[2]Параметры!$C$54</definedName>
    <definedName name="PrU_Vi">[2]Параметры!$C$52</definedName>
    <definedName name="RPop">[2]Параметры!$C$18</definedName>
    <definedName name="SFN">[2]Титул!$A$8</definedName>
    <definedName name="SoF">[2]Титул!$K$18</definedName>
    <definedName name="Terr_Ind">[2]Параметры!$C$42</definedName>
    <definedName name="TPop">[2]Параметры!$C$10</definedName>
    <definedName name="YeaM">[2]Титул!$S$70</definedName>
    <definedName name="_xlnm.Database">#REF!</definedName>
    <definedName name="блок">'[3]1D_Gorin'!#REF!</definedName>
    <definedName name="_xlnm.Print_Titles" localSheetId="0">ДС!$A:$H,ДС!$6:$11</definedName>
    <definedName name="новый">'[3]1D_Gorin'!#REF!</definedName>
    <definedName name="_xlnm.Print_Area" localSheetId="0">ДС!$A$3:$EW$256</definedName>
    <definedName name="ч">'[3]1D_Gorin'!#REF!</definedName>
    <definedName name="ы">'[3]1D_Gorin'!#REF!</definedName>
  </definedNames>
  <calcPr calcId="145621"/>
</workbook>
</file>

<file path=xl/calcChain.xml><?xml version="1.0" encoding="utf-8"?>
<calcChain xmlns="http://schemas.openxmlformats.org/spreadsheetml/2006/main">
  <c r="EZ255" i="1" l="1"/>
  <c r="EO255" i="1"/>
  <c r="EM255" i="1"/>
  <c r="EG255" i="1"/>
  <c r="EE255" i="1"/>
  <c r="EC255" i="1"/>
  <c r="EA255" i="1"/>
  <c r="DY255" i="1"/>
  <c r="DW255" i="1"/>
  <c r="DU255" i="1"/>
  <c r="DS255" i="1"/>
  <c r="DQ255" i="1"/>
  <c r="DO255" i="1"/>
  <c r="DM255" i="1"/>
  <c r="DK255" i="1"/>
  <c r="DI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I255" i="1"/>
  <c r="BG255" i="1"/>
  <c r="BE255" i="1"/>
  <c r="BC255" i="1"/>
  <c r="BA255" i="1"/>
  <c r="AY255" i="1"/>
  <c r="AW255" i="1"/>
  <c r="AU255" i="1"/>
  <c r="AS255" i="1"/>
  <c r="AQ255" i="1"/>
  <c r="AO255" i="1"/>
  <c r="AI255" i="1"/>
  <c r="AG255" i="1"/>
  <c r="AE255" i="1"/>
  <c r="AC255" i="1"/>
  <c r="AA255" i="1"/>
  <c r="Y255" i="1"/>
  <c r="W255" i="1"/>
  <c r="Q255" i="1"/>
  <c r="O255" i="1"/>
  <c r="EZ254" i="1"/>
  <c r="EO254" i="1"/>
  <c r="EM254" i="1"/>
  <c r="EG254" i="1"/>
  <c r="EE254" i="1"/>
  <c r="EC254" i="1"/>
  <c r="EA254" i="1"/>
  <c r="DY254" i="1"/>
  <c r="DW254" i="1"/>
  <c r="DU254" i="1"/>
  <c r="DS254" i="1"/>
  <c r="DQ254" i="1"/>
  <c r="DO254" i="1"/>
  <c r="DM254" i="1"/>
  <c r="DK254" i="1"/>
  <c r="DI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I254" i="1"/>
  <c r="BG254" i="1"/>
  <c r="BE254" i="1"/>
  <c r="BC254" i="1"/>
  <c r="BA254" i="1"/>
  <c r="AY254" i="1"/>
  <c r="AW254" i="1"/>
  <c r="AU254" i="1"/>
  <c r="AS254" i="1"/>
  <c r="AQ254" i="1"/>
  <c r="AO254" i="1"/>
  <c r="AI254" i="1"/>
  <c r="AG254" i="1"/>
  <c r="AE254" i="1"/>
  <c r="AC254" i="1"/>
  <c r="AA254" i="1"/>
  <c r="Y254" i="1"/>
  <c r="W254" i="1"/>
  <c r="Q254" i="1"/>
  <c r="O254" i="1"/>
  <c r="EZ253" i="1"/>
  <c r="EO253" i="1"/>
  <c r="EM253" i="1"/>
  <c r="EG253" i="1"/>
  <c r="EE253" i="1"/>
  <c r="EC253" i="1"/>
  <c r="EA253" i="1"/>
  <c r="DY253" i="1"/>
  <c r="DW253" i="1"/>
  <c r="DU253" i="1"/>
  <c r="DS253" i="1"/>
  <c r="DQ253" i="1"/>
  <c r="DO253" i="1"/>
  <c r="DM253" i="1"/>
  <c r="DK253" i="1"/>
  <c r="DI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I253" i="1"/>
  <c r="BG253" i="1"/>
  <c r="BE253" i="1"/>
  <c r="BC253" i="1"/>
  <c r="BA253" i="1"/>
  <c r="AY253" i="1"/>
  <c r="AW253" i="1"/>
  <c r="AU253" i="1"/>
  <c r="AS253" i="1"/>
  <c r="AQ253" i="1"/>
  <c r="AO253" i="1"/>
  <c r="AI253" i="1"/>
  <c r="AG253" i="1"/>
  <c r="AE253" i="1"/>
  <c r="AC253" i="1"/>
  <c r="AA253" i="1"/>
  <c r="Y253" i="1"/>
  <c r="W253" i="1"/>
  <c r="Q253" i="1"/>
  <c r="O253" i="1"/>
  <c r="EZ252" i="1"/>
  <c r="EO252" i="1"/>
  <c r="EM252" i="1"/>
  <c r="EG252" i="1"/>
  <c r="EE252" i="1"/>
  <c r="EC252" i="1"/>
  <c r="EA252" i="1"/>
  <c r="DY252" i="1"/>
  <c r="DW252" i="1"/>
  <c r="DU252" i="1"/>
  <c r="DS252" i="1"/>
  <c r="DQ252" i="1"/>
  <c r="DO252" i="1"/>
  <c r="DM252" i="1"/>
  <c r="DK252" i="1"/>
  <c r="DI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I252" i="1"/>
  <c r="BG252" i="1"/>
  <c r="BE252" i="1"/>
  <c r="BC252" i="1"/>
  <c r="BA252" i="1"/>
  <c r="AY252" i="1"/>
  <c r="AW252" i="1"/>
  <c r="AU252" i="1"/>
  <c r="AS252" i="1"/>
  <c r="AQ252" i="1"/>
  <c r="AO252" i="1"/>
  <c r="AI252" i="1"/>
  <c r="AG252" i="1"/>
  <c r="AE252" i="1"/>
  <c r="AC252" i="1"/>
  <c r="AA252" i="1"/>
  <c r="Y252" i="1"/>
  <c r="W252" i="1"/>
  <c r="Q252" i="1"/>
  <c r="O252" i="1"/>
  <c r="EZ251" i="1"/>
  <c r="EO251" i="1"/>
  <c r="EM251" i="1"/>
  <c r="EG251" i="1"/>
  <c r="EE251" i="1"/>
  <c r="EC251" i="1"/>
  <c r="EA251" i="1"/>
  <c r="DY251" i="1"/>
  <c r="DW251" i="1"/>
  <c r="DU251" i="1"/>
  <c r="DS251" i="1"/>
  <c r="DQ251" i="1"/>
  <c r="DO251" i="1"/>
  <c r="DM251" i="1"/>
  <c r="DK251" i="1"/>
  <c r="DI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I251" i="1"/>
  <c r="BG251" i="1"/>
  <c r="BE251" i="1"/>
  <c r="BC251" i="1"/>
  <c r="BA251" i="1"/>
  <c r="AY251" i="1"/>
  <c r="AW251" i="1"/>
  <c r="AU251" i="1"/>
  <c r="AS251" i="1"/>
  <c r="AQ251" i="1"/>
  <c r="AO251" i="1"/>
  <c r="AI251" i="1"/>
  <c r="AG251" i="1"/>
  <c r="AE251" i="1"/>
  <c r="AC251" i="1"/>
  <c r="AA251" i="1"/>
  <c r="Y251" i="1"/>
  <c r="W251" i="1"/>
  <c r="Q251" i="1"/>
  <c r="O251" i="1"/>
  <c r="EZ250" i="1"/>
  <c r="EO250" i="1"/>
  <c r="EM250" i="1"/>
  <c r="EG250" i="1"/>
  <c r="EE250" i="1"/>
  <c r="EC250" i="1"/>
  <c r="EA250" i="1"/>
  <c r="DY250" i="1"/>
  <c r="DW250" i="1"/>
  <c r="DU250" i="1"/>
  <c r="DS250" i="1"/>
  <c r="DQ250" i="1"/>
  <c r="DO250" i="1"/>
  <c r="DM250" i="1"/>
  <c r="DK250" i="1"/>
  <c r="DI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I250" i="1"/>
  <c r="BG250" i="1"/>
  <c r="BE250" i="1"/>
  <c r="BC250" i="1"/>
  <c r="BA250" i="1"/>
  <c r="AY250" i="1"/>
  <c r="AW250" i="1"/>
  <c r="AU250" i="1"/>
  <c r="AS250" i="1"/>
  <c r="AQ250" i="1"/>
  <c r="AO250" i="1"/>
  <c r="AI250" i="1"/>
  <c r="AG250" i="1"/>
  <c r="AE250" i="1"/>
  <c r="AC250" i="1"/>
  <c r="AA250" i="1"/>
  <c r="Y250" i="1"/>
  <c r="W250" i="1"/>
  <c r="Q250" i="1"/>
  <c r="O250" i="1"/>
  <c r="EZ249" i="1"/>
  <c r="EO249" i="1"/>
  <c r="EM249" i="1"/>
  <c r="EG249" i="1"/>
  <c r="EE249" i="1"/>
  <c r="EC249" i="1"/>
  <c r="EA249" i="1"/>
  <c r="DY249" i="1"/>
  <c r="DW249" i="1"/>
  <c r="DU249" i="1"/>
  <c r="DS249" i="1"/>
  <c r="DQ249" i="1"/>
  <c r="DO249" i="1"/>
  <c r="DM249" i="1"/>
  <c r="DK249" i="1"/>
  <c r="DI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I249" i="1"/>
  <c r="BG249" i="1"/>
  <c r="BE249" i="1"/>
  <c r="BC249" i="1"/>
  <c r="BA249" i="1"/>
  <c r="AY249" i="1"/>
  <c r="AW249" i="1"/>
  <c r="AU249" i="1"/>
  <c r="AS249" i="1"/>
  <c r="AQ249" i="1"/>
  <c r="AO249" i="1"/>
  <c r="AI249" i="1"/>
  <c r="AG249" i="1"/>
  <c r="AE249" i="1"/>
  <c r="AC249" i="1"/>
  <c r="AA249" i="1"/>
  <c r="Y249" i="1"/>
  <c r="W249" i="1"/>
  <c r="Q249" i="1"/>
  <c r="O249" i="1"/>
  <c r="EZ248" i="1"/>
  <c r="EO248" i="1"/>
  <c r="EM248" i="1"/>
  <c r="EG248" i="1"/>
  <c r="EE248" i="1"/>
  <c r="EC248" i="1"/>
  <c r="EA248" i="1"/>
  <c r="DY248" i="1"/>
  <c r="DW248" i="1"/>
  <c r="DU248" i="1"/>
  <c r="DS248" i="1"/>
  <c r="DQ248" i="1"/>
  <c r="DO248" i="1"/>
  <c r="DM248" i="1"/>
  <c r="DK248" i="1"/>
  <c r="DI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I248" i="1"/>
  <c r="BG248" i="1"/>
  <c r="BE248" i="1"/>
  <c r="BC248" i="1"/>
  <c r="BA248" i="1"/>
  <c r="AY248" i="1"/>
  <c r="AW248" i="1"/>
  <c r="AU248" i="1"/>
  <c r="AS248" i="1"/>
  <c r="AQ248" i="1"/>
  <c r="AO248" i="1"/>
  <c r="AI248" i="1"/>
  <c r="AG248" i="1"/>
  <c r="AE248" i="1"/>
  <c r="AC248" i="1"/>
  <c r="AA248" i="1"/>
  <c r="Y248" i="1"/>
  <c r="W248" i="1"/>
  <c r="Q248" i="1"/>
  <c r="O248" i="1"/>
  <c r="EZ247" i="1"/>
  <c r="EO247" i="1"/>
  <c r="EM247" i="1"/>
  <c r="EG247" i="1"/>
  <c r="EE247" i="1"/>
  <c r="EC247" i="1"/>
  <c r="EA247" i="1"/>
  <c r="DY247" i="1"/>
  <c r="DW247" i="1"/>
  <c r="DU247" i="1"/>
  <c r="DS247" i="1"/>
  <c r="DQ247" i="1"/>
  <c r="DO247" i="1"/>
  <c r="DM247" i="1"/>
  <c r="DK247" i="1"/>
  <c r="DI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I247" i="1"/>
  <c r="BG247" i="1"/>
  <c r="BE247" i="1"/>
  <c r="BC247" i="1"/>
  <c r="BA247" i="1"/>
  <c r="AY247" i="1"/>
  <c r="AW247" i="1"/>
  <c r="AU247" i="1"/>
  <c r="AS247" i="1"/>
  <c r="AQ247" i="1"/>
  <c r="AO247" i="1"/>
  <c r="AI247" i="1"/>
  <c r="AG247" i="1"/>
  <c r="AE247" i="1"/>
  <c r="AC247" i="1"/>
  <c r="AA247" i="1"/>
  <c r="Y247" i="1"/>
  <c r="W247" i="1"/>
  <c r="Q247" i="1"/>
  <c r="O247" i="1"/>
  <c r="EZ246" i="1"/>
  <c r="EO246" i="1"/>
  <c r="EM246" i="1"/>
  <c r="EG246" i="1"/>
  <c r="EE246" i="1"/>
  <c r="EC246" i="1"/>
  <c r="EA246" i="1"/>
  <c r="DY246" i="1"/>
  <c r="DW246" i="1"/>
  <c r="DU246" i="1"/>
  <c r="DS246" i="1"/>
  <c r="DQ246" i="1"/>
  <c r="DO246" i="1"/>
  <c r="DM246" i="1"/>
  <c r="DK246" i="1"/>
  <c r="DI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I246" i="1"/>
  <c r="BG246" i="1"/>
  <c r="BE246" i="1"/>
  <c r="BC246" i="1"/>
  <c r="BA246" i="1"/>
  <c r="AY246" i="1"/>
  <c r="AW246" i="1"/>
  <c r="AU246" i="1"/>
  <c r="AS246" i="1"/>
  <c r="AQ246" i="1"/>
  <c r="AO246" i="1"/>
  <c r="AI246" i="1"/>
  <c r="AG246" i="1"/>
  <c r="AE246" i="1"/>
  <c r="AC246" i="1"/>
  <c r="AA246" i="1"/>
  <c r="Y246" i="1"/>
  <c r="W246" i="1"/>
  <c r="Q246" i="1"/>
  <c r="O246" i="1"/>
  <c r="EZ245" i="1"/>
  <c r="EO245" i="1"/>
  <c r="EM245" i="1"/>
  <c r="EG245" i="1"/>
  <c r="EE245" i="1"/>
  <c r="EC245" i="1"/>
  <c r="EA245" i="1"/>
  <c r="DY245" i="1"/>
  <c r="DW245" i="1"/>
  <c r="DU245" i="1"/>
  <c r="DS245" i="1"/>
  <c r="DQ245" i="1"/>
  <c r="DO245" i="1"/>
  <c r="DM245" i="1"/>
  <c r="DK245" i="1"/>
  <c r="DI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I245" i="1"/>
  <c r="BG245" i="1"/>
  <c r="BE245" i="1"/>
  <c r="BC245" i="1"/>
  <c r="BA245" i="1"/>
  <c r="AY245" i="1"/>
  <c r="AW245" i="1"/>
  <c r="AU245" i="1"/>
  <c r="AS245" i="1"/>
  <c r="AQ245" i="1"/>
  <c r="AO245" i="1"/>
  <c r="AI245" i="1"/>
  <c r="AG245" i="1"/>
  <c r="AE245" i="1"/>
  <c r="AC245" i="1"/>
  <c r="AA245" i="1"/>
  <c r="Y245" i="1"/>
  <c r="W245" i="1"/>
  <c r="Q245" i="1"/>
  <c r="O245" i="1"/>
  <c r="EZ244" i="1"/>
  <c r="EO244" i="1"/>
  <c r="EM244" i="1"/>
  <c r="EG244" i="1"/>
  <c r="EE244" i="1"/>
  <c r="EC244" i="1"/>
  <c r="EA244" i="1"/>
  <c r="DY244" i="1"/>
  <c r="DW244" i="1"/>
  <c r="DU244" i="1"/>
  <c r="DS244" i="1"/>
  <c r="DQ244" i="1"/>
  <c r="DO244" i="1"/>
  <c r="DM244" i="1"/>
  <c r="DK244" i="1"/>
  <c r="DI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I244" i="1"/>
  <c r="BG244" i="1"/>
  <c r="BE244" i="1"/>
  <c r="BC244" i="1"/>
  <c r="BA244" i="1"/>
  <c r="AY244" i="1"/>
  <c r="AW244" i="1"/>
  <c r="AU244" i="1"/>
  <c r="AS244" i="1"/>
  <c r="AQ244" i="1"/>
  <c r="AO244" i="1"/>
  <c r="AI244" i="1"/>
  <c r="AG244" i="1"/>
  <c r="AE244" i="1"/>
  <c r="AC244" i="1"/>
  <c r="AA244" i="1"/>
  <c r="Y244" i="1"/>
  <c r="W244" i="1"/>
  <c r="Q244" i="1"/>
  <c r="O244" i="1"/>
  <c r="EZ243" i="1"/>
  <c r="EO243" i="1"/>
  <c r="EM243" i="1"/>
  <c r="EG243" i="1"/>
  <c r="EE243" i="1"/>
  <c r="EC243" i="1"/>
  <c r="EA243" i="1"/>
  <c r="DY243" i="1"/>
  <c r="DW243" i="1"/>
  <c r="DU243" i="1"/>
  <c r="DS243" i="1"/>
  <c r="DQ243" i="1"/>
  <c r="DO243" i="1"/>
  <c r="DM243" i="1"/>
  <c r="DK243" i="1"/>
  <c r="DI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I243" i="1"/>
  <c r="BG243" i="1"/>
  <c r="BE243" i="1"/>
  <c r="BC243" i="1"/>
  <c r="BA243" i="1"/>
  <c r="AY243" i="1"/>
  <c r="AW243" i="1"/>
  <c r="AU243" i="1"/>
  <c r="AS243" i="1"/>
  <c r="AQ243" i="1"/>
  <c r="AO243" i="1"/>
  <c r="AI243" i="1"/>
  <c r="AG243" i="1"/>
  <c r="AE243" i="1"/>
  <c r="AC243" i="1"/>
  <c r="AA243" i="1"/>
  <c r="Y243" i="1"/>
  <c r="W243" i="1"/>
  <c r="Q243" i="1"/>
  <c r="O243" i="1"/>
  <c r="EZ242" i="1"/>
  <c r="EO242" i="1"/>
  <c r="EM242" i="1"/>
  <c r="EM239" i="1" s="1"/>
  <c r="EG242" i="1"/>
  <c r="EE242" i="1"/>
  <c r="EC242" i="1"/>
  <c r="EA242" i="1"/>
  <c r="DY242" i="1"/>
  <c r="DW242" i="1"/>
  <c r="DU242" i="1"/>
  <c r="DS242" i="1"/>
  <c r="DQ242" i="1"/>
  <c r="DO242" i="1"/>
  <c r="DM242" i="1"/>
  <c r="DK242" i="1"/>
  <c r="DK239" i="1" s="1"/>
  <c r="DI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Y239" i="1" s="1"/>
  <c r="BW242" i="1"/>
  <c r="BU242" i="1"/>
  <c r="BS242" i="1"/>
  <c r="BQ242" i="1"/>
  <c r="BO242" i="1"/>
  <c r="BM242" i="1"/>
  <c r="BI242" i="1"/>
  <c r="BG242" i="1"/>
  <c r="BE242" i="1"/>
  <c r="BC242" i="1"/>
  <c r="BA242" i="1"/>
  <c r="AY242" i="1"/>
  <c r="AW242" i="1"/>
  <c r="AU242" i="1"/>
  <c r="AS242" i="1"/>
  <c r="AQ242" i="1"/>
  <c r="AO242" i="1"/>
  <c r="AI242" i="1"/>
  <c r="AG242" i="1"/>
  <c r="AE242" i="1"/>
  <c r="AC242" i="1"/>
  <c r="AA242" i="1"/>
  <c r="Y242" i="1"/>
  <c r="W242" i="1"/>
  <c r="Q242" i="1"/>
  <c r="O242" i="1"/>
  <c r="EZ241" i="1"/>
  <c r="EO241" i="1"/>
  <c r="EM241" i="1"/>
  <c r="EG241" i="1"/>
  <c r="EG239" i="1" s="1"/>
  <c r="EE241" i="1"/>
  <c r="EC241" i="1"/>
  <c r="EA241" i="1"/>
  <c r="DY241" i="1"/>
  <c r="DW241" i="1"/>
  <c r="DU241" i="1"/>
  <c r="DS241" i="1"/>
  <c r="DQ241" i="1"/>
  <c r="DO241" i="1"/>
  <c r="DM241" i="1"/>
  <c r="DK241" i="1"/>
  <c r="DI241" i="1"/>
  <c r="DE241" i="1"/>
  <c r="DC241" i="1"/>
  <c r="DA241" i="1"/>
  <c r="CY241" i="1"/>
  <c r="CW241" i="1"/>
  <c r="CU241" i="1"/>
  <c r="CU239" i="1" s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I241" i="1"/>
  <c r="BI239" i="1" s="1"/>
  <c r="BG241" i="1"/>
  <c r="BE241" i="1"/>
  <c r="BC241" i="1"/>
  <c r="BA241" i="1"/>
  <c r="AY241" i="1"/>
  <c r="AW241" i="1"/>
  <c r="AU241" i="1"/>
  <c r="AS241" i="1"/>
  <c r="AQ241" i="1"/>
  <c r="AO241" i="1"/>
  <c r="AI241" i="1"/>
  <c r="AG241" i="1"/>
  <c r="AE241" i="1"/>
  <c r="AC241" i="1"/>
  <c r="AA241" i="1"/>
  <c r="Y241" i="1"/>
  <c r="W241" i="1"/>
  <c r="Q241" i="1"/>
  <c r="Q239" i="1" s="1"/>
  <c r="O241" i="1"/>
  <c r="EZ240" i="1"/>
  <c r="EO240" i="1"/>
  <c r="EM240" i="1"/>
  <c r="EG240" i="1"/>
  <c r="EE240" i="1"/>
  <c r="EE239" i="1" s="1"/>
  <c r="EC240" i="1"/>
  <c r="EA240" i="1"/>
  <c r="DY240" i="1"/>
  <c r="DW240" i="1"/>
  <c r="DU240" i="1"/>
  <c r="DS240" i="1"/>
  <c r="DS239" i="1" s="1"/>
  <c r="DQ240" i="1"/>
  <c r="DO240" i="1"/>
  <c r="DM240" i="1"/>
  <c r="DK240" i="1"/>
  <c r="DI240" i="1"/>
  <c r="DI239" i="1" s="1"/>
  <c r="DE240" i="1"/>
  <c r="DE239" i="1" s="1"/>
  <c r="DC240" i="1"/>
  <c r="DA240" i="1"/>
  <c r="CY240" i="1"/>
  <c r="CW240" i="1"/>
  <c r="CU240" i="1"/>
  <c r="CS240" i="1"/>
  <c r="CS239" i="1" s="1"/>
  <c r="CQ240" i="1"/>
  <c r="CO240" i="1"/>
  <c r="CM240" i="1"/>
  <c r="CK240" i="1"/>
  <c r="CI240" i="1"/>
  <c r="CG240" i="1"/>
  <c r="CG239" i="1" s="1"/>
  <c r="CE240" i="1"/>
  <c r="CC240" i="1"/>
  <c r="CA240" i="1"/>
  <c r="BY240" i="1"/>
  <c r="BW240" i="1"/>
  <c r="BU240" i="1"/>
  <c r="BU239" i="1" s="1"/>
  <c r="BS240" i="1"/>
  <c r="BQ240" i="1"/>
  <c r="BO240" i="1"/>
  <c r="BM240" i="1"/>
  <c r="BI240" i="1"/>
  <c r="BG240" i="1"/>
  <c r="BG239" i="1" s="1"/>
  <c r="BE240" i="1"/>
  <c r="BC240" i="1"/>
  <c r="BA240" i="1"/>
  <c r="AY240" i="1"/>
  <c r="AW240" i="1"/>
  <c r="AU240" i="1"/>
  <c r="AS240" i="1"/>
  <c r="AQ240" i="1"/>
  <c r="AO240" i="1"/>
  <c r="AI240" i="1"/>
  <c r="AG240" i="1"/>
  <c r="AE240" i="1"/>
  <c r="AE239" i="1" s="1"/>
  <c r="AC240" i="1"/>
  <c r="AA240" i="1"/>
  <c r="Y240" i="1"/>
  <c r="W240" i="1"/>
  <c r="Q240" i="1"/>
  <c r="O240" i="1"/>
  <c r="O239" i="1" s="1"/>
  <c r="EW239" i="1"/>
  <c r="EV239" i="1"/>
  <c r="EU239" i="1"/>
  <c r="ET239" i="1"/>
  <c r="ES239" i="1"/>
  <c r="ER239" i="1"/>
  <c r="EQ239" i="1"/>
  <c r="EP239" i="1"/>
  <c r="EN239" i="1"/>
  <c r="EL239" i="1"/>
  <c r="EK239" i="1"/>
  <c r="EJ239" i="1"/>
  <c r="EI239" i="1"/>
  <c r="EH239" i="1"/>
  <c r="EF239" i="1"/>
  <c r="ED239" i="1"/>
  <c r="EB239" i="1"/>
  <c r="DZ239" i="1"/>
  <c r="DX239" i="1"/>
  <c r="DV239" i="1"/>
  <c r="DT239" i="1"/>
  <c r="DR239" i="1"/>
  <c r="DP239" i="1"/>
  <c r="DN239" i="1"/>
  <c r="DL239" i="1"/>
  <c r="DJ239" i="1"/>
  <c r="DH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C239" i="1"/>
  <c r="CB239" i="1"/>
  <c r="BZ239" i="1"/>
  <c r="BX239" i="1"/>
  <c r="BV239" i="1"/>
  <c r="BT239" i="1"/>
  <c r="BR239" i="1"/>
  <c r="BP239" i="1"/>
  <c r="BN239" i="1"/>
  <c r="BL239" i="1"/>
  <c r="BH239" i="1"/>
  <c r="BF239" i="1"/>
  <c r="BD239" i="1"/>
  <c r="BB239" i="1"/>
  <c r="AZ239" i="1"/>
  <c r="AX239" i="1"/>
  <c r="AV239" i="1"/>
  <c r="AT239" i="1"/>
  <c r="AR239" i="1"/>
  <c r="AP239" i="1"/>
  <c r="AN239" i="1"/>
  <c r="AM239" i="1"/>
  <c r="AL239" i="1"/>
  <c r="AK239" i="1"/>
  <c r="AJ239" i="1"/>
  <c r="AH239" i="1"/>
  <c r="AF239" i="1"/>
  <c r="AD239" i="1"/>
  <c r="AB239" i="1"/>
  <c r="Z239" i="1"/>
  <c r="X239" i="1"/>
  <c r="V239" i="1"/>
  <c r="P239" i="1"/>
  <c r="N239" i="1"/>
  <c r="EZ238" i="1"/>
  <c r="EO238" i="1"/>
  <c r="EM238" i="1"/>
  <c r="EG238" i="1"/>
  <c r="EE238" i="1"/>
  <c r="EC238" i="1"/>
  <c r="EA238" i="1"/>
  <c r="DY238" i="1"/>
  <c r="DW238" i="1"/>
  <c r="DU238" i="1"/>
  <c r="DS238" i="1"/>
  <c r="DQ238" i="1"/>
  <c r="DO238" i="1"/>
  <c r="DM238" i="1"/>
  <c r="DK238" i="1"/>
  <c r="DI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I238" i="1"/>
  <c r="BG238" i="1"/>
  <c r="BE238" i="1"/>
  <c r="BC238" i="1"/>
  <c r="BA238" i="1"/>
  <c r="AY238" i="1"/>
  <c r="AW238" i="1"/>
  <c r="AU238" i="1"/>
  <c r="AS238" i="1"/>
  <c r="AQ238" i="1"/>
  <c r="AO238" i="1"/>
  <c r="AI238" i="1"/>
  <c r="AG238" i="1"/>
  <c r="AE238" i="1"/>
  <c r="AC238" i="1"/>
  <c r="AA238" i="1"/>
  <c r="Y238" i="1"/>
  <c r="W238" i="1"/>
  <c r="Q238" i="1"/>
  <c r="O238" i="1"/>
  <c r="EZ237" i="1"/>
  <c r="EO237" i="1"/>
  <c r="EM237" i="1"/>
  <c r="EG237" i="1"/>
  <c r="EE237" i="1"/>
  <c r="EC237" i="1"/>
  <c r="EA237" i="1"/>
  <c r="DY237" i="1"/>
  <c r="DW237" i="1"/>
  <c r="DU237" i="1"/>
  <c r="DS237" i="1"/>
  <c r="DQ237" i="1"/>
  <c r="DO237" i="1"/>
  <c r="DM237" i="1"/>
  <c r="DK237" i="1"/>
  <c r="DI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I237" i="1"/>
  <c r="BG237" i="1"/>
  <c r="BE237" i="1"/>
  <c r="BC237" i="1"/>
  <c r="BA237" i="1"/>
  <c r="AY237" i="1"/>
  <c r="AW237" i="1"/>
  <c r="AU237" i="1"/>
  <c r="AS237" i="1"/>
  <c r="AQ237" i="1"/>
  <c r="AO237" i="1"/>
  <c r="AI237" i="1"/>
  <c r="AG237" i="1"/>
  <c r="AE237" i="1"/>
  <c r="AC237" i="1"/>
  <c r="AA237" i="1"/>
  <c r="Y237" i="1"/>
  <c r="W237" i="1"/>
  <c r="Q237" i="1"/>
  <c r="O237" i="1"/>
  <c r="EZ236" i="1"/>
  <c r="EO236" i="1"/>
  <c r="EM236" i="1"/>
  <c r="EG236" i="1"/>
  <c r="EE236" i="1"/>
  <c r="EC236" i="1"/>
  <c r="EA236" i="1"/>
  <c r="DY236" i="1"/>
  <c r="DW236" i="1"/>
  <c r="DU236" i="1"/>
  <c r="DS236" i="1"/>
  <c r="DQ236" i="1"/>
  <c r="DO236" i="1"/>
  <c r="DM236" i="1"/>
  <c r="DK236" i="1"/>
  <c r="DI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I236" i="1"/>
  <c r="BG236" i="1"/>
  <c r="BE236" i="1"/>
  <c r="BC236" i="1"/>
  <c r="BA236" i="1"/>
  <c r="AY236" i="1"/>
  <c r="AW236" i="1"/>
  <c r="AU236" i="1"/>
  <c r="AS236" i="1"/>
  <c r="AQ236" i="1"/>
  <c r="AO236" i="1"/>
  <c r="AI236" i="1"/>
  <c r="AG236" i="1"/>
  <c r="AE236" i="1"/>
  <c r="AC236" i="1"/>
  <c r="AA236" i="1"/>
  <c r="Y236" i="1"/>
  <c r="W236" i="1"/>
  <c r="Q236" i="1"/>
  <c r="O236" i="1"/>
  <c r="EZ235" i="1"/>
  <c r="EO235" i="1"/>
  <c r="EM235" i="1"/>
  <c r="EG235" i="1"/>
  <c r="EE235" i="1"/>
  <c r="EC235" i="1"/>
  <c r="EA235" i="1"/>
  <c r="DY235" i="1"/>
  <c r="DW235" i="1"/>
  <c r="DU235" i="1"/>
  <c r="DS235" i="1"/>
  <c r="DQ235" i="1"/>
  <c r="DO235" i="1"/>
  <c r="DM235" i="1"/>
  <c r="DK235" i="1"/>
  <c r="DI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I235" i="1"/>
  <c r="BG235" i="1"/>
  <c r="BE235" i="1"/>
  <c r="BC235" i="1"/>
  <c r="BA235" i="1"/>
  <c r="AY235" i="1"/>
  <c r="AW235" i="1"/>
  <c r="AU235" i="1"/>
  <c r="AS235" i="1"/>
  <c r="AQ235" i="1"/>
  <c r="AO235" i="1"/>
  <c r="AI235" i="1"/>
  <c r="AG235" i="1"/>
  <c r="AE235" i="1"/>
  <c r="AC235" i="1"/>
  <c r="AA235" i="1"/>
  <c r="Y235" i="1"/>
  <c r="W235" i="1"/>
  <c r="Q235" i="1"/>
  <c r="O235" i="1"/>
  <c r="EZ234" i="1"/>
  <c r="EO234" i="1"/>
  <c r="EM234" i="1"/>
  <c r="EG234" i="1"/>
  <c r="EE234" i="1"/>
  <c r="EC234" i="1"/>
  <c r="EA234" i="1"/>
  <c r="DY234" i="1"/>
  <c r="DW234" i="1"/>
  <c r="DU234" i="1"/>
  <c r="DS234" i="1"/>
  <c r="DQ234" i="1"/>
  <c r="DO234" i="1"/>
  <c r="DM234" i="1"/>
  <c r="DK234" i="1"/>
  <c r="DI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I234" i="1"/>
  <c r="BG234" i="1"/>
  <c r="BE234" i="1"/>
  <c r="BC234" i="1"/>
  <c r="BA234" i="1"/>
  <c r="AY234" i="1"/>
  <c r="AW234" i="1"/>
  <c r="AU234" i="1"/>
  <c r="AS234" i="1"/>
  <c r="AQ234" i="1"/>
  <c r="AO234" i="1"/>
  <c r="AI234" i="1"/>
  <c r="AG234" i="1"/>
  <c r="AE234" i="1"/>
  <c r="AC234" i="1"/>
  <c r="AA234" i="1"/>
  <c r="Y234" i="1"/>
  <c r="W234" i="1"/>
  <c r="Q234" i="1"/>
  <c r="O234" i="1"/>
  <c r="EZ233" i="1"/>
  <c r="EO233" i="1"/>
  <c r="EM233" i="1"/>
  <c r="EG233" i="1"/>
  <c r="EE233" i="1"/>
  <c r="EC233" i="1"/>
  <c r="EA233" i="1"/>
  <c r="DY233" i="1"/>
  <c r="DW233" i="1"/>
  <c r="DU233" i="1"/>
  <c r="DS233" i="1"/>
  <c r="DQ233" i="1"/>
  <c r="DO233" i="1"/>
  <c r="DM233" i="1"/>
  <c r="DK233" i="1"/>
  <c r="DI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I233" i="1"/>
  <c r="BG233" i="1"/>
  <c r="BE233" i="1"/>
  <c r="BC233" i="1"/>
  <c r="BA233" i="1"/>
  <c r="AY233" i="1"/>
  <c r="AW233" i="1"/>
  <c r="AU233" i="1"/>
  <c r="AS233" i="1"/>
  <c r="AQ233" i="1"/>
  <c r="AO233" i="1"/>
  <c r="AI233" i="1"/>
  <c r="AG233" i="1"/>
  <c r="AE233" i="1"/>
  <c r="AC233" i="1"/>
  <c r="AA233" i="1"/>
  <c r="Y233" i="1"/>
  <c r="W233" i="1"/>
  <c r="Q233" i="1"/>
  <c r="O233" i="1"/>
  <c r="EZ232" i="1"/>
  <c r="EO232" i="1"/>
  <c r="EM232" i="1"/>
  <c r="EG232" i="1"/>
  <c r="EE232" i="1"/>
  <c r="EC232" i="1"/>
  <c r="EA232" i="1"/>
  <c r="DY232" i="1"/>
  <c r="DW232" i="1"/>
  <c r="DU232" i="1"/>
  <c r="DS232" i="1"/>
  <c r="DQ232" i="1"/>
  <c r="DO232" i="1"/>
  <c r="DM232" i="1"/>
  <c r="DK232" i="1"/>
  <c r="DI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I232" i="1"/>
  <c r="BG232" i="1"/>
  <c r="BE232" i="1"/>
  <c r="BC232" i="1"/>
  <c r="BA232" i="1"/>
  <c r="AY232" i="1"/>
  <c r="AW232" i="1"/>
  <c r="AU232" i="1"/>
  <c r="AS232" i="1"/>
  <c r="AQ232" i="1"/>
  <c r="AO232" i="1"/>
  <c r="AI232" i="1"/>
  <c r="AG232" i="1"/>
  <c r="AE232" i="1"/>
  <c r="AC232" i="1"/>
  <c r="AA232" i="1"/>
  <c r="Y232" i="1"/>
  <c r="W232" i="1"/>
  <c r="Q232" i="1"/>
  <c r="O232" i="1"/>
  <c r="EZ231" i="1"/>
  <c r="EO231" i="1"/>
  <c r="EM231" i="1"/>
  <c r="EG231" i="1"/>
  <c r="EE231" i="1"/>
  <c r="EC231" i="1"/>
  <c r="EA231" i="1"/>
  <c r="DY231" i="1"/>
  <c r="DW231" i="1"/>
  <c r="DU231" i="1"/>
  <c r="DS231" i="1"/>
  <c r="DQ231" i="1"/>
  <c r="DO231" i="1"/>
  <c r="DM231" i="1"/>
  <c r="DK231" i="1"/>
  <c r="DI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I231" i="1"/>
  <c r="BG231" i="1"/>
  <c r="BE231" i="1"/>
  <c r="BC231" i="1"/>
  <c r="BA231" i="1"/>
  <c r="AY231" i="1"/>
  <c r="AW231" i="1"/>
  <c r="AU231" i="1"/>
  <c r="AS231" i="1"/>
  <c r="AQ231" i="1"/>
  <c r="AO231" i="1"/>
  <c r="AI231" i="1"/>
  <c r="AG231" i="1"/>
  <c r="AE231" i="1"/>
  <c r="AC231" i="1"/>
  <c r="AA231" i="1"/>
  <c r="Y231" i="1"/>
  <c r="W231" i="1"/>
  <c r="Q231" i="1"/>
  <c r="O231" i="1"/>
  <c r="EZ230" i="1"/>
  <c r="EO230" i="1"/>
  <c r="EM230" i="1"/>
  <c r="EG230" i="1"/>
  <c r="EE230" i="1"/>
  <c r="EC230" i="1"/>
  <c r="EA230" i="1"/>
  <c r="DY230" i="1"/>
  <c r="DW230" i="1"/>
  <c r="DU230" i="1"/>
  <c r="DS230" i="1"/>
  <c r="DQ230" i="1"/>
  <c r="DO230" i="1"/>
  <c r="DM230" i="1"/>
  <c r="DK230" i="1"/>
  <c r="DI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I230" i="1"/>
  <c r="BG230" i="1"/>
  <c r="BE230" i="1"/>
  <c r="BC230" i="1"/>
  <c r="BA230" i="1"/>
  <c r="AY230" i="1"/>
  <c r="AW230" i="1"/>
  <c r="AU230" i="1"/>
  <c r="AS230" i="1"/>
  <c r="AQ230" i="1"/>
  <c r="AO230" i="1"/>
  <c r="AI230" i="1"/>
  <c r="AG230" i="1"/>
  <c r="AE230" i="1"/>
  <c r="AC230" i="1"/>
  <c r="AA230" i="1"/>
  <c r="Y230" i="1"/>
  <c r="W230" i="1"/>
  <c r="Q230" i="1"/>
  <c r="O230" i="1"/>
  <c r="EZ229" i="1"/>
  <c r="EO229" i="1"/>
  <c r="EM229" i="1"/>
  <c r="EG229" i="1"/>
  <c r="EE229" i="1"/>
  <c r="EC229" i="1"/>
  <c r="EA229" i="1"/>
  <c r="DY229" i="1"/>
  <c r="DW229" i="1"/>
  <c r="DU229" i="1"/>
  <c r="DS229" i="1"/>
  <c r="DQ229" i="1"/>
  <c r="DO229" i="1"/>
  <c r="DM229" i="1"/>
  <c r="DK229" i="1"/>
  <c r="DI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I229" i="1"/>
  <c r="BG229" i="1"/>
  <c r="BE229" i="1"/>
  <c r="BC229" i="1"/>
  <c r="BA229" i="1"/>
  <c r="AY229" i="1"/>
  <c r="AW229" i="1"/>
  <c r="AU229" i="1"/>
  <c r="AS229" i="1"/>
  <c r="AQ229" i="1"/>
  <c r="AO229" i="1"/>
  <c r="AI229" i="1"/>
  <c r="AG229" i="1"/>
  <c r="AE229" i="1"/>
  <c r="AC229" i="1"/>
  <c r="AA229" i="1"/>
  <c r="Y229" i="1"/>
  <c r="W229" i="1"/>
  <c r="Q229" i="1"/>
  <c r="O229" i="1"/>
  <c r="EZ228" i="1"/>
  <c r="EO228" i="1"/>
  <c r="EM228" i="1"/>
  <c r="EG228" i="1"/>
  <c r="EE228" i="1"/>
  <c r="EC228" i="1"/>
  <c r="EA228" i="1"/>
  <c r="DY228" i="1"/>
  <c r="DW228" i="1"/>
  <c r="DU228" i="1"/>
  <c r="DS228" i="1"/>
  <c r="DQ228" i="1"/>
  <c r="DO228" i="1"/>
  <c r="DM228" i="1"/>
  <c r="DK228" i="1"/>
  <c r="DI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I228" i="1"/>
  <c r="BG228" i="1"/>
  <c r="BE228" i="1"/>
  <c r="BC228" i="1"/>
  <c r="BA228" i="1"/>
  <c r="AY228" i="1"/>
  <c r="AW228" i="1"/>
  <c r="AU228" i="1"/>
  <c r="AS228" i="1"/>
  <c r="AQ228" i="1"/>
  <c r="AO228" i="1"/>
  <c r="AI228" i="1"/>
  <c r="AG228" i="1"/>
  <c r="AE228" i="1"/>
  <c r="AC228" i="1"/>
  <c r="AA228" i="1"/>
  <c r="Y228" i="1"/>
  <c r="W228" i="1"/>
  <c r="Q228" i="1"/>
  <c r="O228" i="1"/>
  <c r="EZ227" i="1"/>
  <c r="EO227" i="1"/>
  <c r="EM227" i="1"/>
  <c r="EG227" i="1"/>
  <c r="EE227" i="1"/>
  <c r="EC227" i="1"/>
  <c r="EA227" i="1"/>
  <c r="DY227" i="1"/>
  <c r="DW227" i="1"/>
  <c r="DU227" i="1"/>
  <c r="DS227" i="1"/>
  <c r="DQ227" i="1"/>
  <c r="DO227" i="1"/>
  <c r="DM227" i="1"/>
  <c r="DK227" i="1"/>
  <c r="DI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I227" i="1"/>
  <c r="BG227" i="1"/>
  <c r="BE227" i="1"/>
  <c r="BC227" i="1"/>
  <c r="BA227" i="1"/>
  <c r="AY227" i="1"/>
  <c r="AW227" i="1"/>
  <c r="AU227" i="1"/>
  <c r="AS227" i="1"/>
  <c r="AQ227" i="1"/>
  <c r="AO227" i="1"/>
  <c r="AI227" i="1"/>
  <c r="AG227" i="1"/>
  <c r="AE227" i="1"/>
  <c r="AC227" i="1"/>
  <c r="AA227" i="1"/>
  <c r="Y227" i="1"/>
  <c r="W227" i="1"/>
  <c r="Q227" i="1"/>
  <c r="O227" i="1"/>
  <c r="EZ226" i="1"/>
  <c r="EO226" i="1"/>
  <c r="EM226" i="1"/>
  <c r="EG226" i="1"/>
  <c r="EE226" i="1"/>
  <c r="EC226" i="1"/>
  <c r="EA226" i="1"/>
  <c r="DY226" i="1"/>
  <c r="DW226" i="1"/>
  <c r="DU226" i="1"/>
  <c r="DS226" i="1"/>
  <c r="DQ226" i="1"/>
  <c r="DO226" i="1"/>
  <c r="DM226" i="1"/>
  <c r="DK226" i="1"/>
  <c r="DI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I226" i="1"/>
  <c r="BG226" i="1"/>
  <c r="BE226" i="1"/>
  <c r="BC226" i="1"/>
  <c r="BA226" i="1"/>
  <c r="AY226" i="1"/>
  <c r="AW226" i="1"/>
  <c r="AU226" i="1"/>
  <c r="AS226" i="1"/>
  <c r="AQ226" i="1"/>
  <c r="AO226" i="1"/>
  <c r="AI226" i="1"/>
  <c r="AG226" i="1"/>
  <c r="AE226" i="1"/>
  <c r="AC226" i="1"/>
  <c r="AA226" i="1"/>
  <c r="Y226" i="1"/>
  <c r="W226" i="1"/>
  <c r="Q226" i="1"/>
  <c r="O226" i="1"/>
  <c r="EZ225" i="1"/>
  <c r="EO225" i="1"/>
  <c r="EM225" i="1"/>
  <c r="EG225" i="1"/>
  <c r="EE225" i="1"/>
  <c r="EC225" i="1"/>
  <c r="EA225" i="1"/>
  <c r="DY225" i="1"/>
  <c r="DW225" i="1"/>
  <c r="DU225" i="1"/>
  <c r="DS225" i="1"/>
  <c r="DQ225" i="1"/>
  <c r="DO225" i="1"/>
  <c r="DM225" i="1"/>
  <c r="DK225" i="1"/>
  <c r="DI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I225" i="1"/>
  <c r="BG225" i="1"/>
  <c r="BE225" i="1"/>
  <c r="BC225" i="1"/>
  <c r="BA225" i="1"/>
  <c r="AY225" i="1"/>
  <c r="AW225" i="1"/>
  <c r="AU225" i="1"/>
  <c r="AS225" i="1"/>
  <c r="AQ225" i="1"/>
  <c r="AO225" i="1"/>
  <c r="AI225" i="1"/>
  <c r="AG225" i="1"/>
  <c r="AE225" i="1"/>
  <c r="AC225" i="1"/>
  <c r="AA225" i="1"/>
  <c r="Y225" i="1"/>
  <c r="W225" i="1"/>
  <c r="Q225" i="1"/>
  <c r="O225" i="1"/>
  <c r="EZ224" i="1"/>
  <c r="EO224" i="1"/>
  <c r="EM224" i="1"/>
  <c r="EG224" i="1"/>
  <c r="EE224" i="1"/>
  <c r="EC224" i="1"/>
  <c r="EA224" i="1"/>
  <c r="DY224" i="1"/>
  <c r="DW224" i="1"/>
  <c r="DU224" i="1"/>
  <c r="DS224" i="1"/>
  <c r="DQ224" i="1"/>
  <c r="DO224" i="1"/>
  <c r="DM224" i="1"/>
  <c r="DK224" i="1"/>
  <c r="DI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I224" i="1"/>
  <c r="BG224" i="1"/>
  <c r="BE224" i="1"/>
  <c r="BC224" i="1"/>
  <c r="BA224" i="1"/>
  <c r="AY224" i="1"/>
  <c r="AW224" i="1"/>
  <c r="AU224" i="1"/>
  <c r="AS224" i="1"/>
  <c r="AQ224" i="1"/>
  <c r="AO224" i="1"/>
  <c r="AI224" i="1"/>
  <c r="AG224" i="1"/>
  <c r="AE224" i="1"/>
  <c r="AC224" i="1"/>
  <c r="AA224" i="1"/>
  <c r="Y224" i="1"/>
  <c r="W224" i="1"/>
  <c r="Q224" i="1"/>
  <c r="O224" i="1"/>
  <c r="EZ223" i="1"/>
  <c r="EO223" i="1"/>
  <c r="EM223" i="1"/>
  <c r="EG223" i="1"/>
  <c r="EE223" i="1"/>
  <c r="EC223" i="1"/>
  <c r="EA223" i="1"/>
  <c r="DY223" i="1"/>
  <c r="DW223" i="1"/>
  <c r="DU223" i="1"/>
  <c r="DS223" i="1"/>
  <c r="DQ223" i="1"/>
  <c r="DO223" i="1"/>
  <c r="DM223" i="1"/>
  <c r="DK223" i="1"/>
  <c r="DI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I223" i="1"/>
  <c r="BG223" i="1"/>
  <c r="BE223" i="1"/>
  <c r="BC223" i="1"/>
  <c r="BA223" i="1"/>
  <c r="AY223" i="1"/>
  <c r="AW223" i="1"/>
  <c r="AU223" i="1"/>
  <c r="AS223" i="1"/>
  <c r="AQ223" i="1"/>
  <c r="AO223" i="1"/>
  <c r="AI223" i="1"/>
  <c r="AG223" i="1"/>
  <c r="AE223" i="1"/>
  <c r="AC223" i="1"/>
  <c r="AA223" i="1"/>
  <c r="Y223" i="1"/>
  <c r="W223" i="1"/>
  <c r="Q223" i="1"/>
  <c r="O223" i="1"/>
  <c r="EZ222" i="1"/>
  <c r="EO222" i="1"/>
  <c r="EM222" i="1"/>
  <c r="EG222" i="1"/>
  <c r="EE222" i="1"/>
  <c r="EC222" i="1"/>
  <c r="EA222" i="1"/>
  <c r="DY222" i="1"/>
  <c r="DW222" i="1"/>
  <c r="DU222" i="1"/>
  <c r="DS222" i="1"/>
  <c r="DQ222" i="1"/>
  <c r="DO222" i="1"/>
  <c r="DM222" i="1"/>
  <c r="DK222" i="1"/>
  <c r="DI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I222" i="1"/>
  <c r="BG222" i="1"/>
  <c r="BE222" i="1"/>
  <c r="BC222" i="1"/>
  <c r="BA222" i="1"/>
  <c r="AY222" i="1"/>
  <c r="AW222" i="1"/>
  <c r="AU222" i="1"/>
  <c r="AS222" i="1"/>
  <c r="AQ222" i="1"/>
  <c r="AO222" i="1"/>
  <c r="AI222" i="1"/>
  <c r="AG222" i="1"/>
  <c r="AE222" i="1"/>
  <c r="AC222" i="1"/>
  <c r="AA222" i="1"/>
  <c r="Y222" i="1"/>
  <c r="W222" i="1"/>
  <c r="Q222" i="1"/>
  <c r="O222" i="1"/>
  <c r="EO221" i="1"/>
  <c r="EM221" i="1"/>
  <c r="EG221" i="1"/>
  <c r="EE221" i="1"/>
  <c r="EC221" i="1"/>
  <c r="EA221" i="1"/>
  <c r="DY221" i="1"/>
  <c r="DW221" i="1"/>
  <c r="DU221" i="1"/>
  <c r="DS221" i="1"/>
  <c r="DQ221" i="1"/>
  <c r="DO221" i="1"/>
  <c r="DM221" i="1"/>
  <c r="DK221" i="1"/>
  <c r="DI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I221" i="1"/>
  <c r="BF221" i="1"/>
  <c r="BE221" i="1"/>
  <c r="BC221" i="1"/>
  <c r="BA221" i="1"/>
  <c r="AY221" i="1"/>
  <c r="AW221" i="1"/>
  <c r="AU221" i="1"/>
  <c r="AS221" i="1"/>
  <c r="AQ221" i="1"/>
  <c r="AO221" i="1"/>
  <c r="AI221" i="1"/>
  <c r="AG221" i="1"/>
  <c r="AE221" i="1"/>
  <c r="AC221" i="1"/>
  <c r="AA221" i="1"/>
  <c r="Y221" i="1"/>
  <c r="W221" i="1"/>
  <c r="Q221" i="1"/>
  <c r="O221" i="1"/>
  <c r="EZ220" i="1"/>
  <c r="EO220" i="1"/>
  <c r="EM220" i="1"/>
  <c r="EG220" i="1"/>
  <c r="EE220" i="1"/>
  <c r="EC220" i="1"/>
  <c r="EA220" i="1"/>
  <c r="DY220" i="1"/>
  <c r="DW220" i="1"/>
  <c r="DU220" i="1"/>
  <c r="DS220" i="1"/>
  <c r="DQ220" i="1"/>
  <c r="DO220" i="1"/>
  <c r="DM220" i="1"/>
  <c r="DK220" i="1"/>
  <c r="DI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I220" i="1"/>
  <c r="BG220" i="1"/>
  <c r="BE220" i="1"/>
  <c r="BC220" i="1"/>
  <c r="BA220" i="1"/>
  <c r="AY220" i="1"/>
  <c r="AW220" i="1"/>
  <c r="AU220" i="1"/>
  <c r="AS220" i="1"/>
  <c r="AQ220" i="1"/>
  <c r="AO220" i="1"/>
  <c r="AI220" i="1"/>
  <c r="AG220" i="1"/>
  <c r="AE220" i="1"/>
  <c r="AC220" i="1"/>
  <c r="AA220" i="1"/>
  <c r="Y220" i="1"/>
  <c r="W220" i="1"/>
  <c r="Q220" i="1"/>
  <c r="O220" i="1"/>
  <c r="EZ219" i="1"/>
  <c r="EO219" i="1"/>
  <c r="EM219" i="1"/>
  <c r="EG219" i="1"/>
  <c r="EE219" i="1"/>
  <c r="EC219" i="1"/>
  <c r="EA219" i="1"/>
  <c r="DY219" i="1"/>
  <c r="DW219" i="1"/>
  <c r="DU219" i="1"/>
  <c r="DS219" i="1"/>
  <c r="DQ219" i="1"/>
  <c r="DO219" i="1"/>
  <c r="DM219" i="1"/>
  <c r="DK219" i="1"/>
  <c r="DI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I219" i="1"/>
  <c r="BG219" i="1"/>
  <c r="BE219" i="1"/>
  <c r="BC219" i="1"/>
  <c r="BA219" i="1"/>
  <c r="AY219" i="1"/>
  <c r="AW219" i="1"/>
  <c r="AU219" i="1"/>
  <c r="AS219" i="1"/>
  <c r="AQ219" i="1"/>
  <c r="AO219" i="1"/>
  <c r="AI219" i="1"/>
  <c r="AG219" i="1"/>
  <c r="AE219" i="1"/>
  <c r="AC219" i="1"/>
  <c r="AA219" i="1"/>
  <c r="Y219" i="1"/>
  <c r="W219" i="1"/>
  <c r="Q219" i="1"/>
  <c r="O219" i="1"/>
  <c r="EZ218" i="1"/>
  <c r="EO218" i="1"/>
  <c r="EM218" i="1"/>
  <c r="EG218" i="1"/>
  <c r="EE218" i="1"/>
  <c r="EC218" i="1"/>
  <c r="EA218" i="1"/>
  <c r="DY218" i="1"/>
  <c r="DW218" i="1"/>
  <c r="DU218" i="1"/>
  <c r="DS218" i="1"/>
  <c r="DQ218" i="1"/>
  <c r="DO218" i="1"/>
  <c r="DM218" i="1"/>
  <c r="DK218" i="1"/>
  <c r="DI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I218" i="1"/>
  <c r="BG218" i="1"/>
  <c r="BE218" i="1"/>
  <c r="BC218" i="1"/>
  <c r="BA218" i="1"/>
  <c r="AY218" i="1"/>
  <c r="AW218" i="1"/>
  <c r="AU218" i="1"/>
  <c r="AS218" i="1"/>
  <c r="AQ218" i="1"/>
  <c r="AO218" i="1"/>
  <c r="AI218" i="1"/>
  <c r="AG218" i="1"/>
  <c r="AE218" i="1"/>
  <c r="AC218" i="1"/>
  <c r="AA218" i="1"/>
  <c r="Y218" i="1"/>
  <c r="W218" i="1"/>
  <c r="Q218" i="1"/>
  <c r="O218" i="1"/>
  <c r="EZ217" i="1"/>
  <c r="EO217" i="1"/>
  <c r="EM217" i="1"/>
  <c r="EG217" i="1"/>
  <c r="EE217" i="1"/>
  <c r="EC217" i="1"/>
  <c r="EA217" i="1"/>
  <c r="DY217" i="1"/>
  <c r="DW217" i="1"/>
  <c r="DU217" i="1"/>
  <c r="DS217" i="1"/>
  <c r="DQ217" i="1"/>
  <c r="DO217" i="1"/>
  <c r="DM217" i="1"/>
  <c r="DK217" i="1"/>
  <c r="DI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I217" i="1"/>
  <c r="BG217" i="1"/>
  <c r="BE217" i="1"/>
  <c r="BC217" i="1"/>
  <c r="BA217" i="1"/>
  <c r="AY217" i="1"/>
  <c r="AW217" i="1"/>
  <c r="AU217" i="1"/>
  <c r="AS217" i="1"/>
  <c r="AQ217" i="1"/>
  <c r="AO217" i="1"/>
  <c r="AI217" i="1"/>
  <c r="AG217" i="1"/>
  <c r="AE217" i="1"/>
  <c r="AC217" i="1"/>
  <c r="AA217" i="1"/>
  <c r="Y217" i="1"/>
  <c r="W217" i="1"/>
  <c r="Q217" i="1"/>
  <c r="O217" i="1"/>
  <c r="EZ216" i="1"/>
  <c r="EO216" i="1"/>
  <c r="EM216" i="1"/>
  <c r="EG216" i="1"/>
  <c r="EE216" i="1"/>
  <c r="EC216" i="1"/>
  <c r="EA216" i="1"/>
  <c r="DY216" i="1"/>
  <c r="DW216" i="1"/>
  <c r="DU216" i="1"/>
  <c r="DS216" i="1"/>
  <c r="DQ216" i="1"/>
  <c r="DO216" i="1"/>
  <c r="DM216" i="1"/>
  <c r="DK216" i="1"/>
  <c r="DI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I216" i="1"/>
  <c r="BG216" i="1"/>
  <c r="BE216" i="1"/>
  <c r="BC216" i="1"/>
  <c r="BA216" i="1"/>
  <c r="AY216" i="1"/>
  <c r="AW216" i="1"/>
  <c r="AU216" i="1"/>
  <c r="AS216" i="1"/>
  <c r="AQ216" i="1"/>
  <c r="AO216" i="1"/>
  <c r="AI216" i="1"/>
  <c r="AG216" i="1"/>
  <c r="AE216" i="1"/>
  <c r="AC216" i="1"/>
  <c r="AA216" i="1"/>
  <c r="Y216" i="1"/>
  <c r="W216" i="1"/>
  <c r="Q216" i="1"/>
  <c r="O216" i="1"/>
  <c r="EZ215" i="1"/>
  <c r="EO215" i="1"/>
  <c r="EM215" i="1"/>
  <c r="EG215" i="1"/>
  <c r="EE215" i="1"/>
  <c r="EC215" i="1"/>
  <c r="EA215" i="1"/>
  <c r="DY215" i="1"/>
  <c r="DW215" i="1"/>
  <c r="DU215" i="1"/>
  <c r="DS215" i="1"/>
  <c r="DQ215" i="1"/>
  <c r="DO215" i="1"/>
  <c r="DM215" i="1"/>
  <c r="DK215" i="1"/>
  <c r="DI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I215" i="1"/>
  <c r="BG215" i="1"/>
  <c r="BE215" i="1"/>
  <c r="BC215" i="1"/>
  <c r="BA215" i="1"/>
  <c r="AY215" i="1"/>
  <c r="AW215" i="1"/>
  <c r="AU215" i="1"/>
  <c r="AS215" i="1"/>
  <c r="AQ215" i="1"/>
  <c r="AO215" i="1"/>
  <c r="AI215" i="1"/>
  <c r="AG215" i="1"/>
  <c r="AE215" i="1"/>
  <c r="AC215" i="1"/>
  <c r="AA215" i="1"/>
  <c r="Y215" i="1"/>
  <c r="W215" i="1"/>
  <c r="Q215" i="1"/>
  <c r="O215" i="1"/>
  <c r="EZ214" i="1"/>
  <c r="EO214" i="1"/>
  <c r="EM214" i="1"/>
  <c r="EG214" i="1"/>
  <c r="EE214" i="1"/>
  <c r="EC214" i="1"/>
  <c r="EA214" i="1"/>
  <c r="DY214" i="1"/>
  <c r="DW214" i="1"/>
  <c r="DU214" i="1"/>
  <c r="DS214" i="1"/>
  <c r="DQ214" i="1"/>
  <c r="DO214" i="1"/>
  <c r="DM214" i="1"/>
  <c r="DK214" i="1"/>
  <c r="DI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I214" i="1"/>
  <c r="BG214" i="1"/>
  <c r="BE214" i="1"/>
  <c r="BC214" i="1"/>
  <c r="BA214" i="1"/>
  <c r="AY214" i="1"/>
  <c r="AW214" i="1"/>
  <c r="AU214" i="1"/>
  <c r="AS214" i="1"/>
  <c r="AQ214" i="1"/>
  <c r="AO214" i="1"/>
  <c r="AI214" i="1"/>
  <c r="AG214" i="1"/>
  <c r="AE214" i="1"/>
  <c r="AC214" i="1"/>
  <c r="AA214" i="1"/>
  <c r="Y214" i="1"/>
  <c r="W214" i="1"/>
  <c r="Q214" i="1"/>
  <c r="O214" i="1"/>
  <c r="EZ213" i="1"/>
  <c r="EO213" i="1"/>
  <c r="EM213" i="1"/>
  <c r="EG213" i="1"/>
  <c r="EE213" i="1"/>
  <c r="EC213" i="1"/>
  <c r="EA213" i="1"/>
  <c r="DY213" i="1"/>
  <c r="DW213" i="1"/>
  <c r="DU213" i="1"/>
  <c r="DS213" i="1"/>
  <c r="DQ213" i="1"/>
  <c r="DO213" i="1"/>
  <c r="DM213" i="1"/>
  <c r="DK213" i="1"/>
  <c r="DI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I213" i="1"/>
  <c r="BG213" i="1"/>
  <c r="BE213" i="1"/>
  <c r="BC213" i="1"/>
  <c r="BA213" i="1"/>
  <c r="AY213" i="1"/>
  <c r="AW213" i="1"/>
  <c r="AU213" i="1"/>
  <c r="AS213" i="1"/>
  <c r="AQ213" i="1"/>
  <c r="AO213" i="1"/>
  <c r="AI213" i="1"/>
  <c r="AG213" i="1"/>
  <c r="AE213" i="1"/>
  <c r="AC213" i="1"/>
  <c r="AA213" i="1"/>
  <c r="Y213" i="1"/>
  <c r="W213" i="1"/>
  <c r="Q213" i="1"/>
  <c r="O213" i="1"/>
  <c r="EZ212" i="1"/>
  <c r="EO212" i="1"/>
  <c r="EM212" i="1"/>
  <c r="EG212" i="1"/>
  <c r="EE212" i="1"/>
  <c r="EC212" i="1"/>
  <c r="EA212" i="1"/>
  <c r="DY212" i="1"/>
  <c r="DW212" i="1"/>
  <c r="DU212" i="1"/>
  <c r="DS212" i="1"/>
  <c r="DQ212" i="1"/>
  <c r="DO212" i="1"/>
  <c r="DM212" i="1"/>
  <c r="DK212" i="1"/>
  <c r="DI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I212" i="1"/>
  <c r="BG212" i="1"/>
  <c r="BE212" i="1"/>
  <c r="BC212" i="1"/>
  <c r="BA212" i="1"/>
  <c r="AY212" i="1"/>
  <c r="AW212" i="1"/>
  <c r="AU212" i="1"/>
  <c r="AS212" i="1"/>
  <c r="AQ212" i="1"/>
  <c r="AO212" i="1"/>
  <c r="AI212" i="1"/>
  <c r="AG212" i="1"/>
  <c r="AE212" i="1"/>
  <c r="AC212" i="1"/>
  <c r="AA212" i="1"/>
  <c r="Y212" i="1"/>
  <c r="W212" i="1"/>
  <c r="Q212" i="1"/>
  <c r="O212" i="1"/>
  <c r="EZ211" i="1"/>
  <c r="EO211" i="1"/>
  <c r="EM211" i="1"/>
  <c r="EG211" i="1"/>
  <c r="EE211" i="1"/>
  <c r="EC211" i="1"/>
  <c r="EA211" i="1"/>
  <c r="DY211" i="1"/>
  <c r="DW211" i="1"/>
  <c r="DU211" i="1"/>
  <c r="DS211" i="1"/>
  <c r="DQ211" i="1"/>
  <c r="DO211" i="1"/>
  <c r="DM211" i="1"/>
  <c r="DK211" i="1"/>
  <c r="DI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I211" i="1"/>
  <c r="BG211" i="1"/>
  <c r="BE211" i="1"/>
  <c r="BC211" i="1"/>
  <c r="BA211" i="1"/>
  <c r="AY211" i="1"/>
  <c r="AW211" i="1"/>
  <c r="AU211" i="1"/>
  <c r="AS211" i="1"/>
  <c r="AQ211" i="1"/>
  <c r="AO211" i="1"/>
  <c r="AI211" i="1"/>
  <c r="AG211" i="1"/>
  <c r="AE211" i="1"/>
  <c r="AC211" i="1"/>
  <c r="AA211" i="1"/>
  <c r="Y211" i="1"/>
  <c r="W211" i="1"/>
  <c r="Q211" i="1"/>
  <c r="O211" i="1"/>
  <c r="EZ210" i="1"/>
  <c r="EO210" i="1"/>
  <c r="EM210" i="1"/>
  <c r="EG210" i="1"/>
  <c r="EE210" i="1"/>
  <c r="EC210" i="1"/>
  <c r="EA210" i="1"/>
  <c r="DY210" i="1"/>
  <c r="DW210" i="1"/>
  <c r="DU210" i="1"/>
  <c r="DS210" i="1"/>
  <c r="DQ210" i="1"/>
  <c r="DO210" i="1"/>
  <c r="DM210" i="1"/>
  <c r="DK210" i="1"/>
  <c r="DI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I210" i="1"/>
  <c r="BG210" i="1"/>
  <c r="BE210" i="1"/>
  <c r="BC210" i="1"/>
  <c r="BA210" i="1"/>
  <c r="AW210" i="1"/>
  <c r="AU210" i="1"/>
  <c r="AS210" i="1"/>
  <c r="AQ210" i="1"/>
  <c r="AO210" i="1"/>
  <c r="AI210" i="1"/>
  <c r="AG210" i="1"/>
  <c r="AE210" i="1"/>
  <c r="AC210" i="1"/>
  <c r="AA210" i="1"/>
  <c r="Y210" i="1"/>
  <c r="W210" i="1"/>
  <c r="Q210" i="1"/>
  <c r="O210" i="1"/>
  <c r="EZ209" i="1"/>
  <c r="EO209" i="1"/>
  <c r="EM209" i="1"/>
  <c r="EG209" i="1"/>
  <c r="EE209" i="1"/>
  <c r="EC209" i="1"/>
  <c r="EA209" i="1"/>
  <c r="DY209" i="1"/>
  <c r="DW209" i="1"/>
  <c r="DW208" i="1" s="1"/>
  <c r="DU209" i="1"/>
  <c r="DS209" i="1"/>
  <c r="DQ209" i="1"/>
  <c r="DO209" i="1"/>
  <c r="DM209" i="1"/>
  <c r="DK209" i="1"/>
  <c r="DI209" i="1"/>
  <c r="DE209" i="1"/>
  <c r="DC209" i="1"/>
  <c r="DA209" i="1"/>
  <c r="CY209" i="1"/>
  <c r="CY208" i="1" s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O208" i="1" s="1"/>
  <c r="BM209" i="1"/>
  <c r="BI209" i="1"/>
  <c r="BG209" i="1"/>
  <c r="BE209" i="1"/>
  <c r="BC209" i="1"/>
  <c r="BA209" i="1"/>
  <c r="AY209" i="1"/>
  <c r="AW209" i="1"/>
  <c r="AW208" i="1" s="1"/>
  <c r="AU209" i="1"/>
  <c r="AS209" i="1"/>
  <c r="AQ209" i="1"/>
  <c r="AO209" i="1"/>
  <c r="AO208" i="1" s="1"/>
  <c r="AI209" i="1"/>
  <c r="AG209" i="1"/>
  <c r="AE209" i="1"/>
  <c r="AC209" i="1"/>
  <c r="AA209" i="1"/>
  <c r="Y209" i="1"/>
  <c r="W209" i="1"/>
  <c r="Q209" i="1"/>
  <c r="O209" i="1"/>
  <c r="EW208" i="1"/>
  <c r="EV208" i="1"/>
  <c r="EU208" i="1"/>
  <c r="ET208" i="1"/>
  <c r="ES208" i="1"/>
  <c r="ER208" i="1"/>
  <c r="EQ208" i="1"/>
  <c r="EP208" i="1"/>
  <c r="EN208" i="1"/>
  <c r="EL208" i="1"/>
  <c r="EK208" i="1"/>
  <c r="EJ208" i="1"/>
  <c r="EI208" i="1"/>
  <c r="EH208" i="1"/>
  <c r="EF208" i="1"/>
  <c r="ED208" i="1"/>
  <c r="EB208" i="1"/>
  <c r="DZ208" i="1"/>
  <c r="DX208" i="1"/>
  <c r="DV208" i="1"/>
  <c r="DT208" i="1"/>
  <c r="DR208" i="1"/>
  <c r="DP208" i="1"/>
  <c r="DN208" i="1"/>
  <c r="DL208" i="1"/>
  <c r="DJ208" i="1"/>
  <c r="DH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H208" i="1"/>
  <c r="BD208" i="1"/>
  <c r="BB208" i="1"/>
  <c r="AZ208" i="1"/>
  <c r="AX208" i="1"/>
  <c r="AV208" i="1"/>
  <c r="AT208" i="1"/>
  <c r="AR208" i="1"/>
  <c r="AP208" i="1"/>
  <c r="AN208" i="1"/>
  <c r="AM208" i="1"/>
  <c r="AL208" i="1"/>
  <c r="AK208" i="1"/>
  <c r="AJ208" i="1"/>
  <c r="AH208" i="1"/>
  <c r="AF208" i="1"/>
  <c r="AD208" i="1"/>
  <c r="AB208" i="1"/>
  <c r="Z208" i="1"/>
  <c r="X208" i="1"/>
  <c r="V208" i="1"/>
  <c r="P208" i="1"/>
  <c r="N208" i="1"/>
  <c r="EZ207" i="1"/>
  <c r="EO207" i="1"/>
  <c r="EM207" i="1"/>
  <c r="EG207" i="1"/>
  <c r="EE207" i="1"/>
  <c r="EC207" i="1"/>
  <c r="EA207" i="1"/>
  <c r="DY207" i="1"/>
  <c r="DW207" i="1"/>
  <c r="DU207" i="1"/>
  <c r="DS207" i="1"/>
  <c r="DQ207" i="1"/>
  <c r="DO207" i="1"/>
  <c r="DM207" i="1"/>
  <c r="DK207" i="1"/>
  <c r="DI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I207" i="1"/>
  <c r="BG207" i="1"/>
  <c r="BE207" i="1"/>
  <c r="BC207" i="1"/>
  <c r="BA207" i="1"/>
  <c r="AY207" i="1"/>
  <c r="AW207" i="1"/>
  <c r="AU207" i="1"/>
  <c r="AS207" i="1"/>
  <c r="AQ207" i="1"/>
  <c r="AO207" i="1"/>
  <c r="AI207" i="1"/>
  <c r="AG207" i="1"/>
  <c r="AE207" i="1"/>
  <c r="AC207" i="1"/>
  <c r="AA207" i="1"/>
  <c r="Y207" i="1"/>
  <c r="W207" i="1"/>
  <c r="Q207" i="1"/>
  <c r="O207" i="1"/>
  <c r="EZ206" i="1"/>
  <c r="EO206" i="1"/>
  <c r="EM206" i="1"/>
  <c r="EG206" i="1"/>
  <c r="EE206" i="1"/>
  <c r="EC206" i="1"/>
  <c r="EA206" i="1"/>
  <c r="DY206" i="1"/>
  <c r="DW206" i="1"/>
  <c r="DU206" i="1"/>
  <c r="DS206" i="1"/>
  <c r="DQ206" i="1"/>
  <c r="DO206" i="1"/>
  <c r="DM206" i="1"/>
  <c r="DK206" i="1"/>
  <c r="DI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I206" i="1"/>
  <c r="BG206" i="1"/>
  <c r="BE206" i="1"/>
  <c r="BC206" i="1"/>
  <c r="BA206" i="1"/>
  <c r="AY206" i="1"/>
  <c r="AW206" i="1"/>
  <c r="AU206" i="1"/>
  <c r="AS206" i="1"/>
  <c r="AQ206" i="1"/>
  <c r="AO206" i="1"/>
  <c r="AI206" i="1"/>
  <c r="AG206" i="1"/>
  <c r="AE206" i="1"/>
  <c r="AC206" i="1"/>
  <c r="AA206" i="1"/>
  <c r="Y206" i="1"/>
  <c r="W206" i="1"/>
  <c r="Q206" i="1"/>
  <c r="O206" i="1"/>
  <c r="EZ205" i="1"/>
  <c r="EO205" i="1"/>
  <c r="EM205" i="1"/>
  <c r="EG205" i="1"/>
  <c r="EE205" i="1"/>
  <c r="EC205" i="1"/>
  <c r="EA205" i="1"/>
  <c r="DY205" i="1"/>
  <c r="DW205" i="1"/>
  <c r="DU205" i="1"/>
  <c r="DS205" i="1"/>
  <c r="DQ205" i="1"/>
  <c r="DO205" i="1"/>
  <c r="DM205" i="1"/>
  <c r="DK205" i="1"/>
  <c r="DI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I205" i="1"/>
  <c r="BG205" i="1"/>
  <c r="BE205" i="1"/>
  <c r="BC205" i="1"/>
  <c r="BC203" i="1" s="1"/>
  <c r="BA205" i="1"/>
  <c r="AY205" i="1"/>
  <c r="AW205" i="1"/>
  <c r="AU205" i="1"/>
  <c r="AS205" i="1"/>
  <c r="AQ205" i="1"/>
  <c r="AO205" i="1"/>
  <c r="AI205" i="1"/>
  <c r="AG205" i="1"/>
  <c r="AE205" i="1"/>
  <c r="AC205" i="1"/>
  <c r="AA205" i="1"/>
  <c r="Y205" i="1"/>
  <c r="W205" i="1"/>
  <c r="Q205" i="1"/>
  <c r="O205" i="1"/>
  <c r="EO204" i="1"/>
  <c r="EM204" i="1"/>
  <c r="EG204" i="1"/>
  <c r="EE204" i="1"/>
  <c r="EB204" i="1"/>
  <c r="EZ204" i="1" s="1"/>
  <c r="EA204" i="1"/>
  <c r="DY204" i="1"/>
  <c r="DW204" i="1"/>
  <c r="DU204" i="1"/>
  <c r="DS204" i="1"/>
  <c r="DS203" i="1" s="1"/>
  <c r="DQ204" i="1"/>
  <c r="DO204" i="1"/>
  <c r="DM204" i="1"/>
  <c r="DK204" i="1"/>
  <c r="DI204" i="1"/>
  <c r="DE204" i="1"/>
  <c r="DE203" i="1" s="1"/>
  <c r="DC204" i="1"/>
  <c r="DC203" i="1" s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U203" i="1" s="1"/>
  <c r="BS204" i="1"/>
  <c r="BQ204" i="1"/>
  <c r="BO204" i="1"/>
  <c r="BM204" i="1"/>
  <c r="BI204" i="1"/>
  <c r="BG204" i="1"/>
  <c r="BE204" i="1"/>
  <c r="BC204" i="1"/>
  <c r="BA204" i="1"/>
  <c r="AY204" i="1"/>
  <c r="AW204" i="1"/>
  <c r="AU204" i="1"/>
  <c r="AU203" i="1" s="1"/>
  <c r="AS204" i="1"/>
  <c r="AQ204" i="1"/>
  <c r="AO204" i="1"/>
  <c r="AM204" i="1"/>
  <c r="AM203" i="1" s="1"/>
  <c r="AI204" i="1"/>
  <c r="AG204" i="1"/>
  <c r="AE204" i="1"/>
  <c r="AC204" i="1"/>
  <c r="AA204" i="1"/>
  <c r="Y204" i="1"/>
  <c r="W204" i="1"/>
  <c r="Q204" i="1"/>
  <c r="O204" i="1"/>
  <c r="O203" i="1" s="1"/>
  <c r="EW203" i="1"/>
  <c r="EV203" i="1"/>
  <c r="EU203" i="1"/>
  <c r="ET203" i="1"/>
  <c r="ES203" i="1"/>
  <c r="ER203" i="1"/>
  <c r="EQ203" i="1"/>
  <c r="EP203" i="1"/>
  <c r="EN203" i="1"/>
  <c r="EL203" i="1"/>
  <c r="EK203" i="1"/>
  <c r="EJ203" i="1"/>
  <c r="EI203" i="1"/>
  <c r="EH203" i="1"/>
  <c r="EF203" i="1"/>
  <c r="ED203" i="1"/>
  <c r="EB203" i="1"/>
  <c r="DZ203" i="1"/>
  <c r="DX203" i="1"/>
  <c r="DV203" i="1"/>
  <c r="DT203" i="1"/>
  <c r="DR203" i="1"/>
  <c r="DP203" i="1"/>
  <c r="DN203" i="1"/>
  <c r="DL203" i="1"/>
  <c r="DJ203" i="1"/>
  <c r="DH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G203" i="1"/>
  <c r="CF203" i="1"/>
  <c r="CD203" i="1"/>
  <c r="CB203" i="1"/>
  <c r="BZ203" i="1"/>
  <c r="BX203" i="1"/>
  <c r="BV203" i="1"/>
  <c r="BT203" i="1"/>
  <c r="BR203" i="1"/>
  <c r="BP203" i="1"/>
  <c r="BN203" i="1"/>
  <c r="BL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K203" i="1"/>
  <c r="AJ203" i="1"/>
  <c r="AH203" i="1"/>
  <c r="AF203" i="1"/>
  <c r="AD203" i="1"/>
  <c r="AB203" i="1"/>
  <c r="Z203" i="1"/>
  <c r="X203" i="1"/>
  <c r="V203" i="1"/>
  <c r="P203" i="1"/>
  <c r="N203" i="1"/>
  <c r="EZ202" i="1"/>
  <c r="EO202" i="1"/>
  <c r="EM202" i="1"/>
  <c r="EG202" i="1"/>
  <c r="EG199" i="1" s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W199" i="1" s="1"/>
  <c r="BU202" i="1"/>
  <c r="BS202" i="1"/>
  <c r="BQ202" i="1"/>
  <c r="BO202" i="1"/>
  <c r="BM202" i="1"/>
  <c r="BI202" i="1"/>
  <c r="BI199" i="1" s="1"/>
  <c r="BG202" i="1"/>
  <c r="BE202" i="1"/>
  <c r="BC202" i="1"/>
  <c r="BA202" i="1"/>
  <c r="AY202" i="1"/>
  <c r="AW202" i="1"/>
  <c r="AU202" i="1"/>
  <c r="AS202" i="1"/>
  <c r="AQ202" i="1"/>
  <c r="AO202" i="1"/>
  <c r="AI202" i="1"/>
  <c r="AG202" i="1"/>
  <c r="AE202" i="1"/>
  <c r="AC202" i="1"/>
  <c r="AA202" i="1"/>
  <c r="Y202" i="1"/>
  <c r="W202" i="1"/>
  <c r="Q202" i="1"/>
  <c r="O202" i="1"/>
  <c r="EZ201" i="1"/>
  <c r="EO201" i="1"/>
  <c r="EM201" i="1"/>
  <c r="EG201" i="1"/>
  <c r="EE201" i="1"/>
  <c r="EE199" i="1" s="1"/>
  <c r="EC201" i="1"/>
  <c r="EA201" i="1"/>
  <c r="DY201" i="1"/>
  <c r="DW201" i="1"/>
  <c r="DU201" i="1"/>
  <c r="DS201" i="1"/>
  <c r="DQ201" i="1"/>
  <c r="DO201" i="1"/>
  <c r="DM201" i="1"/>
  <c r="DK201" i="1"/>
  <c r="DI201" i="1"/>
  <c r="DE201" i="1"/>
  <c r="DE199" i="1" s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I201" i="1"/>
  <c r="BG201" i="1"/>
  <c r="BG199" i="1" s="1"/>
  <c r="BE201" i="1"/>
  <c r="BC201" i="1"/>
  <c r="BA201" i="1"/>
  <c r="AY201" i="1"/>
  <c r="AW201" i="1"/>
  <c r="AU201" i="1"/>
  <c r="AS201" i="1"/>
  <c r="AQ201" i="1"/>
  <c r="AO201" i="1"/>
  <c r="AI201" i="1"/>
  <c r="AG201" i="1"/>
  <c r="AE201" i="1"/>
  <c r="AC201" i="1"/>
  <c r="AA201" i="1"/>
  <c r="Y201" i="1"/>
  <c r="W201" i="1"/>
  <c r="Q201" i="1"/>
  <c r="O201" i="1"/>
  <c r="O199" i="1" s="1"/>
  <c r="EZ200" i="1"/>
  <c r="EZ199" i="1" s="1"/>
  <c r="EO200" i="1"/>
  <c r="EM200" i="1"/>
  <c r="EG200" i="1"/>
  <c r="EE200" i="1"/>
  <c r="EC200" i="1"/>
  <c r="EA200" i="1"/>
  <c r="DY200" i="1"/>
  <c r="DY199" i="1" s="1"/>
  <c r="DW200" i="1"/>
  <c r="DU200" i="1"/>
  <c r="DS200" i="1"/>
  <c r="DQ200" i="1"/>
  <c r="DO200" i="1"/>
  <c r="DM200" i="1"/>
  <c r="DK200" i="1"/>
  <c r="DK199" i="1" s="1"/>
  <c r="DI200" i="1"/>
  <c r="DE200" i="1"/>
  <c r="DC200" i="1"/>
  <c r="DA200" i="1"/>
  <c r="CY200" i="1"/>
  <c r="CY199" i="1" s="1"/>
  <c r="CW200" i="1"/>
  <c r="CW199" i="1" s="1"/>
  <c r="CU200" i="1"/>
  <c r="CS200" i="1"/>
  <c r="CQ200" i="1"/>
  <c r="CO200" i="1"/>
  <c r="CO199" i="1" s="1"/>
  <c r="CM200" i="1"/>
  <c r="CK200" i="1"/>
  <c r="CK199" i="1" s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I200" i="1"/>
  <c r="BG200" i="1"/>
  <c r="BE200" i="1"/>
  <c r="BC200" i="1"/>
  <c r="BA200" i="1"/>
  <c r="AY200" i="1"/>
  <c r="AW200" i="1"/>
  <c r="AU200" i="1"/>
  <c r="AS200" i="1"/>
  <c r="AQ200" i="1"/>
  <c r="AO200" i="1"/>
  <c r="AO199" i="1" s="1"/>
  <c r="AI200" i="1"/>
  <c r="AI199" i="1" s="1"/>
  <c r="AG200" i="1"/>
  <c r="AE200" i="1"/>
  <c r="AC200" i="1"/>
  <c r="AA200" i="1"/>
  <c r="Y200" i="1"/>
  <c r="Y199" i="1" s="1"/>
  <c r="W200" i="1"/>
  <c r="Q200" i="1"/>
  <c r="O200" i="1"/>
  <c r="EW199" i="1"/>
  <c r="EV199" i="1"/>
  <c r="EU199" i="1"/>
  <c r="ET199" i="1"/>
  <c r="ES199" i="1"/>
  <c r="ER199" i="1"/>
  <c r="EQ199" i="1"/>
  <c r="EP199" i="1"/>
  <c r="EN199" i="1"/>
  <c r="EM199" i="1"/>
  <c r="EL199" i="1"/>
  <c r="EK199" i="1"/>
  <c r="EJ199" i="1"/>
  <c r="EI199" i="1"/>
  <c r="EH199" i="1"/>
  <c r="EF199" i="1"/>
  <c r="ED199" i="1"/>
  <c r="EB199" i="1"/>
  <c r="DZ199" i="1"/>
  <c r="DX199" i="1"/>
  <c r="DV199" i="1"/>
  <c r="DT199" i="1"/>
  <c r="DR199" i="1"/>
  <c r="DP199" i="1"/>
  <c r="DN199" i="1"/>
  <c r="DM199" i="1"/>
  <c r="DL199" i="1"/>
  <c r="DJ199" i="1"/>
  <c r="DH199" i="1"/>
  <c r="DD199" i="1"/>
  <c r="DB199" i="1"/>
  <c r="CZ199" i="1"/>
  <c r="CX199" i="1"/>
  <c r="CV199" i="1"/>
  <c r="CT199" i="1"/>
  <c r="CR199" i="1"/>
  <c r="CP199" i="1"/>
  <c r="CN199" i="1"/>
  <c r="CL199" i="1"/>
  <c r="CJ199" i="1"/>
  <c r="CI199" i="1"/>
  <c r="CH199" i="1"/>
  <c r="CF199" i="1"/>
  <c r="CD199" i="1"/>
  <c r="CB199" i="1"/>
  <c r="BZ199" i="1"/>
  <c r="BX199" i="1"/>
  <c r="BV199" i="1"/>
  <c r="BT199" i="1"/>
  <c r="BR199" i="1"/>
  <c r="BP199" i="1"/>
  <c r="BO199" i="1"/>
  <c r="BN199" i="1"/>
  <c r="BL199" i="1"/>
  <c r="BH199" i="1"/>
  <c r="BF199" i="1"/>
  <c r="BD199" i="1"/>
  <c r="BB199" i="1"/>
  <c r="BA199" i="1"/>
  <c r="AZ199" i="1"/>
  <c r="AX199" i="1"/>
  <c r="AV199" i="1"/>
  <c r="AT199" i="1"/>
  <c r="AR199" i="1"/>
  <c r="AP199" i="1"/>
  <c r="AN199" i="1"/>
  <c r="AM199" i="1"/>
  <c r="AL199" i="1"/>
  <c r="AK199" i="1"/>
  <c r="AJ199" i="1"/>
  <c r="AH199" i="1"/>
  <c r="AG199" i="1"/>
  <c r="AF199" i="1"/>
  <c r="AD199" i="1"/>
  <c r="AB199" i="1"/>
  <c r="Z199" i="1"/>
  <c r="X199" i="1"/>
  <c r="V199" i="1"/>
  <c r="P199" i="1"/>
  <c r="N199" i="1"/>
  <c r="EO198" i="1"/>
  <c r="EO197" i="1" s="1"/>
  <c r="EM198" i="1"/>
  <c r="EM197" i="1" s="1"/>
  <c r="EG198" i="1"/>
  <c r="EG197" i="1" s="1"/>
  <c r="EE198" i="1"/>
  <c r="EE197" i="1" s="1"/>
  <c r="EC198" i="1"/>
  <c r="EC197" i="1" s="1"/>
  <c r="EB198" i="1"/>
  <c r="EZ198" i="1" s="1"/>
  <c r="EZ197" i="1" s="1"/>
  <c r="EA198" i="1"/>
  <c r="EA197" i="1" s="1"/>
  <c r="DY198" i="1"/>
  <c r="DW198" i="1"/>
  <c r="DW197" i="1" s="1"/>
  <c r="DU198" i="1"/>
  <c r="DU197" i="1" s="1"/>
  <c r="DS198" i="1"/>
  <c r="DS197" i="1" s="1"/>
  <c r="DQ198" i="1"/>
  <c r="DQ197" i="1" s="1"/>
  <c r="DO198" i="1"/>
  <c r="DO197" i="1" s="1"/>
  <c r="DM198" i="1"/>
  <c r="DM197" i="1" s="1"/>
  <c r="DK198" i="1"/>
  <c r="DK197" i="1" s="1"/>
  <c r="DI198" i="1"/>
  <c r="DI197" i="1" s="1"/>
  <c r="DE198" i="1"/>
  <c r="DE197" i="1" s="1"/>
  <c r="DC198" i="1"/>
  <c r="DA198" i="1"/>
  <c r="DA197" i="1" s="1"/>
  <c r="CY198" i="1"/>
  <c r="CY197" i="1" s="1"/>
  <c r="CW198" i="1"/>
  <c r="CW197" i="1" s="1"/>
  <c r="CU198" i="1"/>
  <c r="CU197" i="1" s="1"/>
  <c r="CS198" i="1"/>
  <c r="CS197" i="1" s="1"/>
  <c r="CQ198" i="1"/>
  <c r="CO198" i="1"/>
  <c r="CO197" i="1" s="1"/>
  <c r="CM198" i="1"/>
  <c r="CK198" i="1"/>
  <c r="CK197" i="1" s="1"/>
  <c r="CI198" i="1"/>
  <c r="CI197" i="1" s="1"/>
  <c r="CG198" i="1"/>
  <c r="CG197" i="1" s="1"/>
  <c r="CE198" i="1"/>
  <c r="CE197" i="1" s="1"/>
  <c r="CC198" i="1"/>
  <c r="CC197" i="1" s="1"/>
  <c r="CA198" i="1"/>
  <c r="CA197" i="1" s="1"/>
  <c r="BY198" i="1"/>
  <c r="BY197" i="1" s="1"/>
  <c r="BW198" i="1"/>
  <c r="BW197" i="1" s="1"/>
  <c r="BU198" i="1"/>
  <c r="BU197" i="1" s="1"/>
  <c r="BS198" i="1"/>
  <c r="BQ198" i="1"/>
  <c r="BQ197" i="1" s="1"/>
  <c r="BO198" i="1"/>
  <c r="BO197" i="1" s="1"/>
  <c r="BM198" i="1"/>
  <c r="BM197" i="1" s="1"/>
  <c r="BI198" i="1"/>
  <c r="BI197" i="1" s="1"/>
  <c r="BG198" i="1"/>
  <c r="BG197" i="1" s="1"/>
  <c r="BE198" i="1"/>
  <c r="BE197" i="1" s="1"/>
  <c r="BC198" i="1"/>
  <c r="BC197" i="1" s="1"/>
  <c r="BA198" i="1"/>
  <c r="BA197" i="1" s="1"/>
  <c r="AY198" i="1"/>
  <c r="AY197" i="1" s="1"/>
  <c r="AW198" i="1"/>
  <c r="AW197" i="1" s="1"/>
  <c r="AU198" i="1"/>
  <c r="AU197" i="1" s="1"/>
  <c r="AS198" i="1"/>
  <c r="AQ198" i="1"/>
  <c r="AQ197" i="1" s="1"/>
  <c r="AO198" i="1"/>
  <c r="AI198" i="1"/>
  <c r="AI197" i="1" s="1"/>
  <c r="AG198" i="1"/>
  <c r="AG197" i="1" s="1"/>
  <c r="AE198" i="1"/>
  <c r="AE197" i="1" s="1"/>
  <c r="AC198" i="1"/>
  <c r="AC197" i="1" s="1"/>
  <c r="AA198" i="1"/>
  <c r="AA197" i="1" s="1"/>
  <c r="Y198" i="1"/>
  <c r="Y197" i="1" s="1"/>
  <c r="W198" i="1"/>
  <c r="W197" i="1" s="1"/>
  <c r="Q198" i="1"/>
  <c r="Q197" i="1" s="1"/>
  <c r="O198" i="1"/>
  <c r="EW197" i="1"/>
  <c r="EV197" i="1"/>
  <c r="EU197" i="1"/>
  <c r="ET197" i="1"/>
  <c r="ES197" i="1"/>
  <c r="ER197" i="1"/>
  <c r="EQ197" i="1"/>
  <c r="EP197" i="1"/>
  <c r="EN197" i="1"/>
  <c r="EL197" i="1"/>
  <c r="EK197" i="1"/>
  <c r="EJ197" i="1"/>
  <c r="EI197" i="1"/>
  <c r="EH197" i="1"/>
  <c r="EF197" i="1"/>
  <c r="ED197" i="1"/>
  <c r="EB197" i="1"/>
  <c r="DZ197" i="1"/>
  <c r="DY197" i="1"/>
  <c r="DX197" i="1"/>
  <c r="DV197" i="1"/>
  <c r="DT197" i="1"/>
  <c r="DR197" i="1"/>
  <c r="DP197" i="1"/>
  <c r="DN197" i="1"/>
  <c r="DL197" i="1"/>
  <c r="DJ197" i="1"/>
  <c r="DH197" i="1"/>
  <c r="DD197" i="1"/>
  <c r="DC197" i="1"/>
  <c r="DB197" i="1"/>
  <c r="CZ197" i="1"/>
  <c r="CX197" i="1"/>
  <c r="CV197" i="1"/>
  <c r="CT197" i="1"/>
  <c r="CR197" i="1"/>
  <c r="CQ197" i="1"/>
  <c r="CP197" i="1"/>
  <c r="CN197" i="1"/>
  <c r="CM197" i="1"/>
  <c r="CL197" i="1"/>
  <c r="CJ197" i="1"/>
  <c r="CH197" i="1"/>
  <c r="CF197" i="1"/>
  <c r="CD197" i="1"/>
  <c r="CB197" i="1"/>
  <c r="BZ197" i="1"/>
  <c r="BX197" i="1"/>
  <c r="BV197" i="1"/>
  <c r="BT197" i="1"/>
  <c r="BS197" i="1"/>
  <c r="BR197" i="1"/>
  <c r="BP197" i="1"/>
  <c r="BN197" i="1"/>
  <c r="BL197" i="1"/>
  <c r="BH197" i="1"/>
  <c r="BF197" i="1"/>
  <c r="BD197" i="1"/>
  <c r="BB197" i="1"/>
  <c r="AZ197" i="1"/>
  <c r="AX197" i="1"/>
  <c r="AV197" i="1"/>
  <c r="AT197" i="1"/>
  <c r="AS197" i="1"/>
  <c r="AR197" i="1"/>
  <c r="AP197" i="1"/>
  <c r="AO197" i="1"/>
  <c r="AN197" i="1"/>
  <c r="AM197" i="1"/>
  <c r="AL197" i="1"/>
  <c r="AK197" i="1"/>
  <c r="AJ197" i="1"/>
  <c r="AH197" i="1"/>
  <c r="AF197" i="1"/>
  <c r="AD197" i="1"/>
  <c r="AB197" i="1"/>
  <c r="Z197" i="1"/>
  <c r="X197" i="1"/>
  <c r="V197" i="1"/>
  <c r="P197" i="1"/>
  <c r="N197" i="1"/>
  <c r="EZ196" i="1"/>
  <c r="EO196" i="1"/>
  <c r="EM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I196" i="1"/>
  <c r="BG196" i="1"/>
  <c r="BE196" i="1"/>
  <c r="BC196" i="1"/>
  <c r="BA196" i="1"/>
  <c r="AY196" i="1"/>
  <c r="AW196" i="1"/>
  <c r="AU196" i="1"/>
  <c r="AS196" i="1"/>
  <c r="AQ196" i="1"/>
  <c r="AO196" i="1"/>
  <c r="AI196" i="1"/>
  <c r="AG196" i="1"/>
  <c r="AE196" i="1"/>
  <c r="AC196" i="1"/>
  <c r="AA196" i="1"/>
  <c r="Y196" i="1"/>
  <c r="W196" i="1"/>
  <c r="Q196" i="1"/>
  <c r="O196" i="1"/>
  <c r="EZ195" i="1"/>
  <c r="EO195" i="1"/>
  <c r="EM195" i="1"/>
  <c r="EG195" i="1"/>
  <c r="EE195" i="1"/>
  <c r="EC195" i="1"/>
  <c r="EA195" i="1"/>
  <c r="DY195" i="1"/>
  <c r="DW195" i="1"/>
  <c r="DU195" i="1"/>
  <c r="DS195" i="1"/>
  <c r="DQ195" i="1"/>
  <c r="DO195" i="1"/>
  <c r="DM195" i="1"/>
  <c r="DK195" i="1"/>
  <c r="DI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I195" i="1"/>
  <c r="BG195" i="1"/>
  <c r="BE195" i="1"/>
  <c r="BC195" i="1"/>
  <c r="BA195" i="1"/>
  <c r="AY195" i="1"/>
  <c r="AW195" i="1"/>
  <c r="AU195" i="1"/>
  <c r="AS195" i="1"/>
  <c r="AQ195" i="1"/>
  <c r="AO195" i="1"/>
  <c r="AI195" i="1"/>
  <c r="AG195" i="1"/>
  <c r="AE195" i="1"/>
  <c r="AC195" i="1"/>
  <c r="AA195" i="1"/>
  <c r="Y195" i="1"/>
  <c r="W195" i="1"/>
  <c r="Q195" i="1"/>
  <c r="O195" i="1"/>
  <c r="EZ194" i="1"/>
  <c r="EO194" i="1"/>
  <c r="EM194" i="1"/>
  <c r="EG194" i="1"/>
  <c r="EE194" i="1"/>
  <c r="EC194" i="1"/>
  <c r="EA194" i="1"/>
  <c r="DY194" i="1"/>
  <c r="DW194" i="1"/>
  <c r="DU194" i="1"/>
  <c r="DS194" i="1"/>
  <c r="DQ194" i="1"/>
  <c r="DO194" i="1"/>
  <c r="DM194" i="1"/>
  <c r="DK194" i="1"/>
  <c r="DI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I194" i="1"/>
  <c r="BG194" i="1"/>
  <c r="BE194" i="1"/>
  <c r="BC194" i="1"/>
  <c r="BA194" i="1"/>
  <c r="AY194" i="1"/>
  <c r="AW194" i="1"/>
  <c r="AU194" i="1"/>
  <c r="AS194" i="1"/>
  <c r="AQ194" i="1"/>
  <c r="AO194" i="1"/>
  <c r="AI194" i="1"/>
  <c r="AG194" i="1"/>
  <c r="AE194" i="1"/>
  <c r="AC194" i="1"/>
  <c r="AA194" i="1"/>
  <c r="Y194" i="1"/>
  <c r="W194" i="1"/>
  <c r="Q194" i="1"/>
  <c r="O194" i="1"/>
  <c r="EZ193" i="1"/>
  <c r="EO193" i="1"/>
  <c r="EM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I193" i="1"/>
  <c r="BG193" i="1"/>
  <c r="BE193" i="1"/>
  <c r="BC193" i="1"/>
  <c r="BA193" i="1"/>
  <c r="AY193" i="1"/>
  <c r="AW193" i="1"/>
  <c r="AU193" i="1"/>
  <c r="AS193" i="1"/>
  <c r="AQ193" i="1"/>
  <c r="AO193" i="1"/>
  <c r="AI193" i="1"/>
  <c r="AG193" i="1"/>
  <c r="AE193" i="1"/>
  <c r="AC193" i="1"/>
  <c r="AA193" i="1"/>
  <c r="Y193" i="1"/>
  <c r="W193" i="1"/>
  <c r="Q193" i="1"/>
  <c r="O193" i="1"/>
  <c r="EZ192" i="1"/>
  <c r="EO192" i="1"/>
  <c r="EM192" i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I192" i="1"/>
  <c r="BG192" i="1"/>
  <c r="BE192" i="1"/>
  <c r="BC192" i="1"/>
  <c r="BA192" i="1"/>
  <c r="AY192" i="1"/>
  <c r="AW192" i="1"/>
  <c r="AU192" i="1"/>
  <c r="AS192" i="1"/>
  <c r="AQ192" i="1"/>
  <c r="AO192" i="1"/>
  <c r="AI192" i="1"/>
  <c r="AG192" i="1"/>
  <c r="AE192" i="1"/>
  <c r="AC192" i="1"/>
  <c r="AA192" i="1"/>
  <c r="Y192" i="1"/>
  <c r="W192" i="1"/>
  <c r="Q192" i="1"/>
  <c r="O192" i="1"/>
  <c r="EZ191" i="1"/>
  <c r="EO191" i="1"/>
  <c r="EM191" i="1"/>
  <c r="EG191" i="1"/>
  <c r="EE191" i="1"/>
  <c r="EC191" i="1"/>
  <c r="EA191" i="1"/>
  <c r="DY191" i="1"/>
  <c r="DW191" i="1"/>
  <c r="DU191" i="1"/>
  <c r="DS191" i="1"/>
  <c r="DQ191" i="1"/>
  <c r="DO191" i="1"/>
  <c r="DM191" i="1"/>
  <c r="DK191" i="1"/>
  <c r="DI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I191" i="1"/>
  <c r="BG191" i="1"/>
  <c r="BE191" i="1"/>
  <c r="BC191" i="1"/>
  <c r="BA191" i="1"/>
  <c r="AY191" i="1"/>
  <c r="AW191" i="1"/>
  <c r="AU191" i="1"/>
  <c r="AS191" i="1"/>
  <c r="AQ191" i="1"/>
  <c r="AO191" i="1"/>
  <c r="AI191" i="1"/>
  <c r="AG191" i="1"/>
  <c r="AE191" i="1"/>
  <c r="AC191" i="1"/>
  <c r="AA191" i="1"/>
  <c r="Y191" i="1"/>
  <c r="W191" i="1"/>
  <c r="Q191" i="1"/>
  <c r="O191" i="1"/>
  <c r="EZ190" i="1"/>
  <c r="EO190" i="1"/>
  <c r="EM190" i="1"/>
  <c r="EG190" i="1"/>
  <c r="EE190" i="1"/>
  <c r="EC190" i="1"/>
  <c r="EA190" i="1"/>
  <c r="DY190" i="1"/>
  <c r="DW190" i="1"/>
  <c r="DU190" i="1"/>
  <c r="DS190" i="1"/>
  <c r="DQ190" i="1"/>
  <c r="DO190" i="1"/>
  <c r="DM190" i="1"/>
  <c r="DK190" i="1"/>
  <c r="DI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I190" i="1"/>
  <c r="BG190" i="1"/>
  <c r="BE190" i="1"/>
  <c r="BC190" i="1"/>
  <c r="BA190" i="1"/>
  <c r="AY190" i="1"/>
  <c r="AW190" i="1"/>
  <c r="AU190" i="1"/>
  <c r="AS190" i="1"/>
  <c r="AQ190" i="1"/>
  <c r="AO190" i="1"/>
  <c r="AI190" i="1"/>
  <c r="AG190" i="1"/>
  <c r="AG188" i="1" s="1"/>
  <c r="AE190" i="1"/>
  <c r="AC190" i="1"/>
  <c r="AA190" i="1"/>
  <c r="Y190" i="1"/>
  <c r="W190" i="1"/>
  <c r="Q190" i="1"/>
  <c r="O190" i="1"/>
  <c r="EZ189" i="1"/>
  <c r="EO189" i="1"/>
  <c r="EM189" i="1"/>
  <c r="EG189" i="1"/>
  <c r="EE189" i="1"/>
  <c r="EC189" i="1"/>
  <c r="EA189" i="1"/>
  <c r="DY189" i="1"/>
  <c r="DW189" i="1"/>
  <c r="DU189" i="1"/>
  <c r="DS189" i="1"/>
  <c r="DQ189" i="1"/>
  <c r="DO189" i="1"/>
  <c r="DM189" i="1"/>
  <c r="DK189" i="1"/>
  <c r="DI189" i="1"/>
  <c r="DE189" i="1"/>
  <c r="DC189" i="1"/>
  <c r="DC188" i="1" s="1"/>
  <c r="DA189" i="1"/>
  <c r="CY189" i="1"/>
  <c r="CW189" i="1"/>
  <c r="CU189" i="1"/>
  <c r="CS189" i="1"/>
  <c r="CS188" i="1" s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I189" i="1"/>
  <c r="BG189" i="1"/>
  <c r="BE189" i="1"/>
  <c r="BC189" i="1"/>
  <c r="BA189" i="1"/>
  <c r="AY189" i="1"/>
  <c r="AW189" i="1"/>
  <c r="AU189" i="1"/>
  <c r="AS189" i="1"/>
  <c r="AQ189" i="1"/>
  <c r="AO189" i="1"/>
  <c r="AI189" i="1"/>
  <c r="AG189" i="1"/>
  <c r="AE189" i="1"/>
  <c r="AC189" i="1"/>
  <c r="AA189" i="1"/>
  <c r="Y189" i="1"/>
  <c r="W189" i="1"/>
  <c r="Q189" i="1"/>
  <c r="O189" i="1"/>
  <c r="EW188" i="1"/>
  <c r="EV188" i="1"/>
  <c r="EU188" i="1"/>
  <c r="ET188" i="1"/>
  <c r="ES188" i="1"/>
  <c r="ER188" i="1"/>
  <c r="EQ188" i="1"/>
  <c r="EP188" i="1"/>
  <c r="EN188" i="1"/>
  <c r="EL188" i="1"/>
  <c r="EK188" i="1"/>
  <c r="EJ188" i="1"/>
  <c r="EI188" i="1"/>
  <c r="EH188" i="1"/>
  <c r="EF188" i="1"/>
  <c r="ED188" i="1"/>
  <c r="EB188" i="1"/>
  <c r="DZ188" i="1"/>
  <c r="DX188" i="1"/>
  <c r="DV188" i="1"/>
  <c r="DT188" i="1"/>
  <c r="DR188" i="1"/>
  <c r="DP188" i="1"/>
  <c r="DN188" i="1"/>
  <c r="DL188" i="1"/>
  <c r="DJ188" i="1"/>
  <c r="DH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H188" i="1"/>
  <c r="BF188" i="1"/>
  <c r="BD188" i="1"/>
  <c r="BB188" i="1"/>
  <c r="AZ188" i="1"/>
  <c r="AX188" i="1"/>
  <c r="AV188" i="1"/>
  <c r="AT188" i="1"/>
  <c r="AR188" i="1"/>
  <c r="AP188" i="1"/>
  <c r="AN188" i="1"/>
  <c r="AM188" i="1"/>
  <c r="AL188" i="1"/>
  <c r="AK188" i="1"/>
  <c r="AJ188" i="1"/>
  <c r="AH188" i="1"/>
  <c r="AF188" i="1"/>
  <c r="AD188" i="1"/>
  <c r="AB188" i="1"/>
  <c r="Z188" i="1"/>
  <c r="X188" i="1"/>
  <c r="V188" i="1"/>
  <c r="P188" i="1"/>
  <c r="N188" i="1"/>
  <c r="EZ187" i="1"/>
  <c r="EO187" i="1"/>
  <c r="EM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I187" i="1"/>
  <c r="BG187" i="1"/>
  <c r="BE187" i="1"/>
  <c r="BC187" i="1"/>
  <c r="BA187" i="1"/>
  <c r="AY187" i="1"/>
  <c r="AW187" i="1"/>
  <c r="AU187" i="1"/>
  <c r="AS187" i="1"/>
  <c r="AQ187" i="1"/>
  <c r="AO187" i="1"/>
  <c r="AI187" i="1"/>
  <c r="AG187" i="1"/>
  <c r="AE187" i="1"/>
  <c r="AC187" i="1"/>
  <c r="AA187" i="1"/>
  <c r="Y187" i="1"/>
  <c r="W187" i="1"/>
  <c r="Q187" i="1"/>
  <c r="O187" i="1"/>
  <c r="EZ186" i="1"/>
  <c r="EO186" i="1"/>
  <c r="EM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I186" i="1"/>
  <c r="BG186" i="1"/>
  <c r="BE186" i="1"/>
  <c r="BC186" i="1"/>
  <c r="BA186" i="1"/>
  <c r="AY186" i="1"/>
  <c r="AW186" i="1"/>
  <c r="AU186" i="1"/>
  <c r="AS186" i="1"/>
  <c r="AQ186" i="1"/>
  <c r="AO186" i="1"/>
  <c r="AI186" i="1"/>
  <c r="AG186" i="1"/>
  <c r="AE186" i="1"/>
  <c r="AC186" i="1"/>
  <c r="AA186" i="1"/>
  <c r="Y186" i="1"/>
  <c r="W186" i="1"/>
  <c r="Q186" i="1"/>
  <c r="O186" i="1"/>
  <c r="EZ185" i="1"/>
  <c r="EO185" i="1"/>
  <c r="EM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I185" i="1"/>
  <c r="BG185" i="1"/>
  <c r="BE185" i="1"/>
  <c r="BC185" i="1"/>
  <c r="BA185" i="1"/>
  <c r="AY185" i="1"/>
  <c r="AW185" i="1"/>
  <c r="AU185" i="1"/>
  <c r="AS185" i="1"/>
  <c r="AQ185" i="1"/>
  <c r="AO185" i="1"/>
  <c r="AI185" i="1"/>
  <c r="AG185" i="1"/>
  <c r="AE185" i="1"/>
  <c r="AC185" i="1"/>
  <c r="AA185" i="1"/>
  <c r="Y185" i="1"/>
  <c r="W185" i="1"/>
  <c r="Q185" i="1"/>
  <c r="O185" i="1"/>
  <c r="EZ184" i="1"/>
  <c r="EZ181" i="1" s="1"/>
  <c r="EO184" i="1"/>
  <c r="EM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I184" i="1"/>
  <c r="BG184" i="1"/>
  <c r="BE184" i="1"/>
  <c r="BC184" i="1"/>
  <c r="BA184" i="1"/>
  <c r="AY184" i="1"/>
  <c r="AW184" i="1"/>
  <c r="AU184" i="1"/>
  <c r="AS184" i="1"/>
  <c r="AQ184" i="1"/>
  <c r="AO184" i="1"/>
  <c r="AI184" i="1"/>
  <c r="AG184" i="1"/>
  <c r="AE184" i="1"/>
  <c r="AC184" i="1"/>
  <c r="AA184" i="1"/>
  <c r="Y184" i="1"/>
  <c r="W184" i="1"/>
  <c r="Q184" i="1"/>
  <c r="O184" i="1"/>
  <c r="EZ183" i="1"/>
  <c r="EO183" i="1"/>
  <c r="EM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I183" i="1"/>
  <c r="BG183" i="1"/>
  <c r="BE183" i="1"/>
  <c r="BC183" i="1"/>
  <c r="BA183" i="1"/>
  <c r="AY183" i="1"/>
  <c r="AW183" i="1"/>
  <c r="AU183" i="1"/>
  <c r="AS183" i="1"/>
  <c r="AQ183" i="1"/>
  <c r="AO183" i="1"/>
  <c r="AI183" i="1"/>
  <c r="AG183" i="1"/>
  <c r="AE183" i="1"/>
  <c r="AC183" i="1"/>
  <c r="AA183" i="1"/>
  <c r="Y183" i="1"/>
  <c r="W183" i="1"/>
  <c r="Q183" i="1"/>
  <c r="O183" i="1"/>
  <c r="EZ182" i="1"/>
  <c r="EO182" i="1"/>
  <c r="EM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I182" i="1"/>
  <c r="BG182" i="1"/>
  <c r="BE182" i="1"/>
  <c r="BC182" i="1"/>
  <c r="BA182" i="1"/>
  <c r="AY182" i="1"/>
  <c r="AW182" i="1"/>
  <c r="AU182" i="1"/>
  <c r="AS182" i="1"/>
  <c r="AQ182" i="1"/>
  <c r="AO182" i="1"/>
  <c r="AI182" i="1"/>
  <c r="AG182" i="1"/>
  <c r="AE182" i="1"/>
  <c r="AC182" i="1"/>
  <c r="AA182" i="1"/>
  <c r="Y182" i="1"/>
  <c r="W182" i="1"/>
  <c r="Q182" i="1"/>
  <c r="Q181" i="1" s="1"/>
  <c r="O182" i="1"/>
  <c r="EW181" i="1"/>
  <c r="EV181" i="1"/>
  <c r="EU181" i="1"/>
  <c r="ET181" i="1"/>
  <c r="ES181" i="1"/>
  <c r="ER181" i="1"/>
  <c r="EQ181" i="1"/>
  <c r="EP181" i="1"/>
  <c r="EN181" i="1"/>
  <c r="EL181" i="1"/>
  <c r="EK181" i="1"/>
  <c r="EJ181" i="1"/>
  <c r="EI181" i="1"/>
  <c r="EH181" i="1"/>
  <c r="EF181" i="1"/>
  <c r="ED181" i="1"/>
  <c r="EB181" i="1"/>
  <c r="DZ181" i="1"/>
  <c r="DX181" i="1"/>
  <c r="DV181" i="1"/>
  <c r="DT181" i="1"/>
  <c r="DR181" i="1"/>
  <c r="DP181" i="1"/>
  <c r="DN181" i="1"/>
  <c r="DL181" i="1"/>
  <c r="DJ181" i="1"/>
  <c r="DH181" i="1"/>
  <c r="DD181" i="1"/>
  <c r="DB181" i="1"/>
  <c r="CZ181" i="1"/>
  <c r="CY181" i="1"/>
  <c r="CX181" i="1"/>
  <c r="CV181" i="1"/>
  <c r="CT181" i="1"/>
  <c r="CR181" i="1"/>
  <c r="CP181" i="1"/>
  <c r="CO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H181" i="1"/>
  <c r="BF181" i="1"/>
  <c r="BD181" i="1"/>
  <c r="BB181" i="1"/>
  <c r="AZ181" i="1"/>
  <c r="AX181" i="1"/>
  <c r="AV181" i="1"/>
  <c r="AT181" i="1"/>
  <c r="AR181" i="1"/>
  <c r="AP181" i="1"/>
  <c r="AN181" i="1"/>
  <c r="AM181" i="1"/>
  <c r="AL181" i="1"/>
  <c r="AK181" i="1"/>
  <c r="AJ181" i="1"/>
  <c r="AH181" i="1"/>
  <c r="AF181" i="1"/>
  <c r="AD181" i="1"/>
  <c r="AB181" i="1"/>
  <c r="Z181" i="1"/>
  <c r="X181" i="1"/>
  <c r="V181" i="1"/>
  <c r="P181" i="1"/>
  <c r="N181" i="1"/>
  <c r="EZ180" i="1"/>
  <c r="EO180" i="1"/>
  <c r="EM180" i="1"/>
  <c r="EG180" i="1"/>
  <c r="EE180" i="1"/>
  <c r="EC180" i="1"/>
  <c r="EA180" i="1"/>
  <c r="DY180" i="1"/>
  <c r="DW180" i="1"/>
  <c r="DU180" i="1"/>
  <c r="DS180" i="1"/>
  <c r="DQ180" i="1"/>
  <c r="DO180" i="1"/>
  <c r="DM180" i="1"/>
  <c r="DK180" i="1"/>
  <c r="DI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I180" i="1"/>
  <c r="BG180" i="1"/>
  <c r="BE180" i="1"/>
  <c r="BC180" i="1"/>
  <c r="BA180" i="1"/>
  <c r="AY180" i="1"/>
  <c r="AW180" i="1"/>
  <c r="AU180" i="1"/>
  <c r="AS180" i="1"/>
  <c r="AQ180" i="1"/>
  <c r="AO180" i="1"/>
  <c r="AI180" i="1"/>
  <c r="AG180" i="1"/>
  <c r="AE180" i="1"/>
  <c r="AC180" i="1"/>
  <c r="AA180" i="1"/>
  <c r="Y180" i="1"/>
  <c r="W180" i="1"/>
  <c r="Q180" i="1"/>
  <c r="O180" i="1"/>
  <c r="EZ179" i="1"/>
  <c r="EO179" i="1"/>
  <c r="EM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I179" i="1"/>
  <c r="BG179" i="1"/>
  <c r="BE179" i="1"/>
  <c r="BC179" i="1"/>
  <c r="BA179" i="1"/>
  <c r="AY179" i="1"/>
  <c r="AW179" i="1"/>
  <c r="AU179" i="1"/>
  <c r="AS179" i="1"/>
  <c r="AQ179" i="1"/>
  <c r="AO179" i="1"/>
  <c r="AI179" i="1"/>
  <c r="AG179" i="1"/>
  <c r="AE179" i="1"/>
  <c r="AC179" i="1"/>
  <c r="AA179" i="1"/>
  <c r="Y179" i="1"/>
  <c r="W179" i="1"/>
  <c r="Q179" i="1"/>
  <c r="O179" i="1"/>
  <c r="EZ178" i="1"/>
  <c r="EO178" i="1"/>
  <c r="EM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I178" i="1"/>
  <c r="BG178" i="1"/>
  <c r="BE178" i="1"/>
  <c r="BC178" i="1"/>
  <c r="BA178" i="1"/>
  <c r="AY178" i="1"/>
  <c r="AW178" i="1"/>
  <c r="AU178" i="1"/>
  <c r="AS178" i="1"/>
  <c r="AQ178" i="1"/>
  <c r="AO178" i="1"/>
  <c r="AI178" i="1"/>
  <c r="AG178" i="1"/>
  <c r="AE178" i="1"/>
  <c r="AC178" i="1"/>
  <c r="AA178" i="1"/>
  <c r="Y178" i="1"/>
  <c r="W178" i="1"/>
  <c r="Q178" i="1"/>
  <c r="O178" i="1"/>
  <c r="EZ177" i="1"/>
  <c r="EO177" i="1"/>
  <c r="EM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I177" i="1"/>
  <c r="BG177" i="1"/>
  <c r="BE177" i="1"/>
  <c r="BC177" i="1"/>
  <c r="BA177" i="1"/>
  <c r="AY177" i="1"/>
  <c r="AW177" i="1"/>
  <c r="AU177" i="1"/>
  <c r="AS177" i="1"/>
  <c r="AQ177" i="1"/>
  <c r="AO177" i="1"/>
  <c r="AK177" i="1"/>
  <c r="AK174" i="1" s="1"/>
  <c r="AI177" i="1"/>
  <c r="AG177" i="1"/>
  <c r="AE177" i="1"/>
  <c r="AC177" i="1"/>
  <c r="AA177" i="1"/>
  <c r="Y177" i="1"/>
  <c r="W177" i="1"/>
  <c r="Q177" i="1"/>
  <c r="O177" i="1"/>
  <c r="EZ176" i="1"/>
  <c r="EO176" i="1"/>
  <c r="EM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I176" i="1"/>
  <c r="BG176" i="1"/>
  <c r="BE176" i="1"/>
  <c r="BC176" i="1"/>
  <c r="BA176" i="1"/>
  <c r="AY176" i="1"/>
  <c r="AW176" i="1"/>
  <c r="AU176" i="1"/>
  <c r="AS176" i="1"/>
  <c r="AQ176" i="1"/>
  <c r="AO176" i="1"/>
  <c r="AI176" i="1"/>
  <c r="AG176" i="1"/>
  <c r="AE176" i="1"/>
  <c r="AC176" i="1"/>
  <c r="AA176" i="1"/>
  <c r="Y176" i="1"/>
  <c r="W176" i="1"/>
  <c r="Q176" i="1"/>
  <c r="O176" i="1"/>
  <c r="EO175" i="1"/>
  <c r="EM175" i="1"/>
  <c r="EG175" i="1"/>
  <c r="EE175" i="1"/>
  <c r="EE174" i="1" s="1"/>
  <c r="EC175" i="1"/>
  <c r="EA175" i="1"/>
  <c r="DX175" i="1"/>
  <c r="DW175" i="1"/>
  <c r="DU175" i="1"/>
  <c r="DS175" i="1"/>
  <c r="DQ175" i="1"/>
  <c r="DO175" i="1"/>
  <c r="DM175" i="1"/>
  <c r="DK175" i="1"/>
  <c r="DI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I175" i="1"/>
  <c r="BG175" i="1"/>
  <c r="BE175" i="1"/>
  <c r="BC175" i="1"/>
  <c r="BA175" i="1"/>
  <c r="AY175" i="1"/>
  <c r="AW175" i="1"/>
  <c r="AU175" i="1"/>
  <c r="AS175" i="1"/>
  <c r="AQ175" i="1"/>
  <c r="AO175" i="1"/>
  <c r="AI175" i="1"/>
  <c r="AG175" i="1"/>
  <c r="AE175" i="1"/>
  <c r="AC175" i="1"/>
  <c r="AA175" i="1"/>
  <c r="Y175" i="1"/>
  <c r="W175" i="1"/>
  <c r="Q175" i="1"/>
  <c r="O175" i="1"/>
  <c r="EW174" i="1"/>
  <c r="EV174" i="1"/>
  <c r="EU174" i="1"/>
  <c r="ET174" i="1"/>
  <c r="ES174" i="1"/>
  <c r="ER174" i="1"/>
  <c r="EQ174" i="1"/>
  <c r="EP174" i="1"/>
  <c r="EN174" i="1"/>
  <c r="EL174" i="1"/>
  <c r="EK174" i="1"/>
  <c r="EJ174" i="1"/>
  <c r="EI174" i="1"/>
  <c r="EH174" i="1"/>
  <c r="EF174" i="1"/>
  <c r="ED174" i="1"/>
  <c r="EB174" i="1"/>
  <c r="DZ174" i="1"/>
  <c r="DV174" i="1"/>
  <c r="DT174" i="1"/>
  <c r="DR174" i="1"/>
  <c r="DP174" i="1"/>
  <c r="DN174" i="1"/>
  <c r="DL174" i="1"/>
  <c r="DJ174" i="1"/>
  <c r="DH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H174" i="1"/>
  <c r="BF174" i="1"/>
  <c r="BD174" i="1"/>
  <c r="BB174" i="1"/>
  <c r="AZ174" i="1"/>
  <c r="AX174" i="1"/>
  <c r="AV174" i="1"/>
  <c r="AT174" i="1"/>
  <c r="AR174" i="1"/>
  <c r="AP174" i="1"/>
  <c r="AN174" i="1"/>
  <c r="AM174" i="1"/>
  <c r="AL174" i="1"/>
  <c r="AJ174" i="1"/>
  <c r="AH174" i="1"/>
  <c r="AF174" i="1"/>
  <c r="AD174" i="1"/>
  <c r="AB174" i="1"/>
  <c r="Z174" i="1"/>
  <c r="X174" i="1"/>
  <c r="V174" i="1"/>
  <c r="P174" i="1"/>
  <c r="N174" i="1"/>
  <c r="EO173" i="1"/>
  <c r="EM173" i="1"/>
  <c r="EG173" i="1"/>
  <c r="EE173" i="1"/>
  <c r="EB173" i="1"/>
  <c r="EB169" i="1" s="1"/>
  <c r="DZ173" i="1"/>
  <c r="EA173" i="1" s="1"/>
  <c r="DX173" i="1"/>
  <c r="DY173" i="1" s="1"/>
  <c r="DW173" i="1"/>
  <c r="DU173" i="1"/>
  <c r="DS173" i="1"/>
  <c r="DQ173" i="1"/>
  <c r="DO173" i="1"/>
  <c r="DM173" i="1"/>
  <c r="DK173" i="1"/>
  <c r="DI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I173" i="1"/>
  <c r="BF173" i="1"/>
  <c r="BE173" i="1"/>
  <c r="BC173" i="1"/>
  <c r="BA173" i="1"/>
  <c r="AY173" i="1"/>
  <c r="AW173" i="1"/>
  <c r="AU173" i="1"/>
  <c r="AS173" i="1"/>
  <c r="AQ173" i="1"/>
  <c r="AO173" i="1"/>
  <c r="AM173" i="1"/>
  <c r="AM169" i="1" s="1"/>
  <c r="AI173" i="1"/>
  <c r="AG173" i="1"/>
  <c r="AE173" i="1"/>
  <c r="AC173" i="1"/>
  <c r="AA173" i="1"/>
  <c r="Y173" i="1"/>
  <c r="W173" i="1"/>
  <c r="Q173" i="1"/>
  <c r="O173" i="1"/>
  <c r="EZ172" i="1"/>
  <c r="EO172" i="1"/>
  <c r="EM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K169" i="1" s="1"/>
  <c r="DI172" i="1"/>
  <c r="DE172" i="1"/>
  <c r="DC172" i="1"/>
  <c r="DA172" i="1"/>
  <c r="CY172" i="1"/>
  <c r="CW172" i="1"/>
  <c r="CU172" i="1"/>
  <c r="CS172" i="1"/>
  <c r="CQ172" i="1"/>
  <c r="CO172" i="1"/>
  <c r="CM172" i="1"/>
  <c r="CK172" i="1"/>
  <c r="CK169" i="1" s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I172" i="1"/>
  <c r="BG172" i="1"/>
  <c r="BE172" i="1"/>
  <c r="BC172" i="1"/>
  <c r="BA172" i="1"/>
  <c r="AY172" i="1"/>
  <c r="AW172" i="1"/>
  <c r="AU172" i="1"/>
  <c r="AS172" i="1"/>
  <c r="AQ172" i="1"/>
  <c r="AO172" i="1"/>
  <c r="AI172" i="1"/>
  <c r="AG172" i="1"/>
  <c r="AE172" i="1"/>
  <c r="AC172" i="1"/>
  <c r="AA172" i="1"/>
  <c r="Y172" i="1"/>
  <c r="W172" i="1"/>
  <c r="Q172" i="1"/>
  <c r="O172" i="1"/>
  <c r="EZ171" i="1"/>
  <c r="EO171" i="1"/>
  <c r="EM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I171" i="1"/>
  <c r="BG171" i="1"/>
  <c r="BE171" i="1"/>
  <c r="BC171" i="1"/>
  <c r="BA171" i="1"/>
  <c r="AY171" i="1"/>
  <c r="AW171" i="1"/>
  <c r="AW169" i="1" s="1"/>
  <c r="AU171" i="1"/>
  <c r="AS171" i="1"/>
  <c r="AQ171" i="1"/>
  <c r="AO171" i="1"/>
  <c r="AI171" i="1"/>
  <c r="AG171" i="1"/>
  <c r="AE171" i="1"/>
  <c r="AC171" i="1"/>
  <c r="AA171" i="1"/>
  <c r="Y171" i="1"/>
  <c r="W171" i="1"/>
  <c r="Q171" i="1"/>
  <c r="O171" i="1"/>
  <c r="EZ170" i="1"/>
  <c r="EO170" i="1"/>
  <c r="EM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I170" i="1"/>
  <c r="BG170" i="1"/>
  <c r="BE170" i="1"/>
  <c r="BC170" i="1"/>
  <c r="BA170" i="1"/>
  <c r="AY170" i="1"/>
  <c r="AW170" i="1"/>
  <c r="AU170" i="1"/>
  <c r="AS170" i="1"/>
  <c r="AQ170" i="1"/>
  <c r="AO170" i="1"/>
  <c r="AI170" i="1"/>
  <c r="AG170" i="1"/>
  <c r="AE170" i="1"/>
  <c r="AC170" i="1"/>
  <c r="AA170" i="1"/>
  <c r="Y170" i="1"/>
  <c r="W170" i="1"/>
  <c r="Q170" i="1"/>
  <c r="O170" i="1"/>
  <c r="EW169" i="1"/>
  <c r="EV169" i="1"/>
  <c r="EU169" i="1"/>
  <c r="ET169" i="1"/>
  <c r="ES169" i="1"/>
  <c r="ER169" i="1"/>
  <c r="EQ169" i="1"/>
  <c r="EP169" i="1"/>
  <c r="EN169" i="1"/>
  <c r="EL169" i="1"/>
  <c r="EK169" i="1"/>
  <c r="EJ169" i="1"/>
  <c r="EI169" i="1"/>
  <c r="EH169" i="1"/>
  <c r="EF169" i="1"/>
  <c r="ED169" i="1"/>
  <c r="DX169" i="1"/>
  <c r="DW169" i="1"/>
  <c r="DV169" i="1"/>
  <c r="DT169" i="1"/>
  <c r="DR169" i="1"/>
  <c r="DP169" i="1"/>
  <c r="DN169" i="1"/>
  <c r="DL169" i="1"/>
  <c r="DJ169" i="1"/>
  <c r="DH169" i="1"/>
  <c r="DD169" i="1"/>
  <c r="DB169" i="1"/>
  <c r="CZ169" i="1"/>
  <c r="CX169" i="1"/>
  <c r="CV169" i="1"/>
  <c r="CT169" i="1"/>
  <c r="CR169" i="1"/>
  <c r="CP169" i="1"/>
  <c r="CO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H169" i="1"/>
  <c r="BD169" i="1"/>
  <c r="BB169" i="1"/>
  <c r="AZ169" i="1"/>
  <c r="AX169" i="1"/>
  <c r="AV169" i="1"/>
  <c r="AT169" i="1"/>
  <c r="AR169" i="1"/>
  <c r="AP169" i="1"/>
  <c r="AN169" i="1"/>
  <c r="AL169" i="1"/>
  <c r="AK169" i="1"/>
  <c r="AJ169" i="1"/>
  <c r="AH169" i="1"/>
  <c r="AF169" i="1"/>
  <c r="AD169" i="1"/>
  <c r="AB169" i="1"/>
  <c r="Z169" i="1"/>
  <c r="X169" i="1"/>
  <c r="V169" i="1"/>
  <c r="P169" i="1"/>
  <c r="N169" i="1"/>
  <c r="EZ168" i="1"/>
  <c r="EZ167" i="1" s="1"/>
  <c r="EO168" i="1"/>
  <c r="EM168" i="1"/>
  <c r="EM167" i="1" s="1"/>
  <c r="EG168" i="1"/>
  <c r="EG167" i="1" s="1"/>
  <c r="EE168" i="1"/>
  <c r="EE167" i="1" s="1"/>
  <c r="EC168" i="1"/>
  <c r="EC167" i="1" s="1"/>
  <c r="EA168" i="1"/>
  <c r="EA167" i="1" s="1"/>
  <c r="DY168" i="1"/>
  <c r="DW168" i="1"/>
  <c r="DW167" i="1" s="1"/>
  <c r="DU168" i="1"/>
  <c r="DU167" i="1" s="1"/>
  <c r="DS168" i="1"/>
  <c r="DS167" i="1" s="1"/>
  <c r="DQ168" i="1"/>
  <c r="DQ167" i="1" s="1"/>
  <c r="DO168" i="1"/>
  <c r="DO167" i="1" s="1"/>
  <c r="DM168" i="1"/>
  <c r="DM167" i="1" s="1"/>
  <c r="DK168" i="1"/>
  <c r="DK167" i="1" s="1"/>
  <c r="DI168" i="1"/>
  <c r="DI167" i="1" s="1"/>
  <c r="DE168" i="1"/>
  <c r="DE167" i="1" s="1"/>
  <c r="DC168" i="1"/>
  <c r="DC167" i="1" s="1"/>
  <c r="DA168" i="1"/>
  <c r="DA167" i="1" s="1"/>
  <c r="CY168" i="1"/>
  <c r="CY167" i="1" s="1"/>
  <c r="CW168" i="1"/>
  <c r="CW167" i="1" s="1"/>
  <c r="CU168" i="1"/>
  <c r="CU167" i="1" s="1"/>
  <c r="CS168" i="1"/>
  <c r="CS167" i="1" s="1"/>
  <c r="CQ168" i="1"/>
  <c r="CQ167" i="1" s="1"/>
  <c r="CO168" i="1"/>
  <c r="CO167" i="1" s="1"/>
  <c r="CM168" i="1"/>
  <c r="CM167" i="1" s="1"/>
  <c r="CK168" i="1"/>
  <c r="CK167" i="1" s="1"/>
  <c r="CI168" i="1"/>
  <c r="CI167" i="1" s="1"/>
  <c r="CG168" i="1"/>
  <c r="CG167" i="1" s="1"/>
  <c r="CE168" i="1"/>
  <c r="CE167" i="1" s="1"/>
  <c r="CC168" i="1"/>
  <c r="CC167" i="1" s="1"/>
  <c r="CA168" i="1"/>
  <c r="CA167" i="1" s="1"/>
  <c r="BY168" i="1"/>
  <c r="BY167" i="1" s="1"/>
  <c r="BW168" i="1"/>
  <c r="BW167" i="1" s="1"/>
  <c r="BU168" i="1"/>
  <c r="BU167" i="1" s="1"/>
  <c r="BS168" i="1"/>
  <c r="BQ168" i="1"/>
  <c r="BQ167" i="1" s="1"/>
  <c r="BO168" i="1"/>
  <c r="BO167" i="1" s="1"/>
  <c r="BM168" i="1"/>
  <c r="BM167" i="1" s="1"/>
  <c r="BI168" i="1"/>
  <c r="BI167" i="1" s="1"/>
  <c r="BG168" i="1"/>
  <c r="BG167" i="1" s="1"/>
  <c r="BE168" i="1"/>
  <c r="BE167" i="1" s="1"/>
  <c r="BC168" i="1"/>
  <c r="BC167" i="1" s="1"/>
  <c r="BA168" i="1"/>
  <c r="BA167" i="1" s="1"/>
  <c r="AY168" i="1"/>
  <c r="AY167" i="1" s="1"/>
  <c r="AW168" i="1"/>
  <c r="AW167" i="1" s="1"/>
  <c r="AU168" i="1"/>
  <c r="AU167" i="1" s="1"/>
  <c r="AS168" i="1"/>
  <c r="AS167" i="1" s="1"/>
  <c r="AQ168" i="1"/>
  <c r="AQ167" i="1" s="1"/>
  <c r="AO168" i="1"/>
  <c r="AO167" i="1" s="1"/>
  <c r="AI168" i="1"/>
  <c r="AI167" i="1" s="1"/>
  <c r="AG168" i="1"/>
  <c r="AG167" i="1" s="1"/>
  <c r="AE168" i="1"/>
  <c r="AE167" i="1" s="1"/>
  <c r="AC168" i="1"/>
  <c r="AC167" i="1" s="1"/>
  <c r="AA168" i="1"/>
  <c r="AA167" i="1" s="1"/>
  <c r="Y168" i="1"/>
  <c r="Y167" i="1" s="1"/>
  <c r="W168" i="1"/>
  <c r="W167" i="1" s="1"/>
  <c r="Q168" i="1"/>
  <c r="Q167" i="1" s="1"/>
  <c r="O168" i="1"/>
  <c r="EW167" i="1"/>
  <c r="EV167" i="1"/>
  <c r="EU167" i="1"/>
  <c r="ET167" i="1"/>
  <c r="ES167" i="1"/>
  <c r="ER167" i="1"/>
  <c r="EQ167" i="1"/>
  <c r="EP167" i="1"/>
  <c r="EO167" i="1"/>
  <c r="EN167" i="1"/>
  <c r="EL167" i="1"/>
  <c r="EK167" i="1"/>
  <c r="EJ167" i="1"/>
  <c r="EI167" i="1"/>
  <c r="EH167" i="1"/>
  <c r="EF167" i="1"/>
  <c r="ED167" i="1"/>
  <c r="EB167" i="1"/>
  <c r="DZ167" i="1"/>
  <c r="DY167" i="1"/>
  <c r="DX167" i="1"/>
  <c r="DV167" i="1"/>
  <c r="DT167" i="1"/>
  <c r="DR167" i="1"/>
  <c r="DP167" i="1"/>
  <c r="DN167" i="1"/>
  <c r="DL167" i="1"/>
  <c r="DJ167" i="1"/>
  <c r="DH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S167" i="1"/>
  <c r="BR167" i="1"/>
  <c r="BP167" i="1"/>
  <c r="BN167" i="1"/>
  <c r="BL167" i="1"/>
  <c r="BH167" i="1"/>
  <c r="BF167" i="1"/>
  <c r="BD167" i="1"/>
  <c r="BB167" i="1"/>
  <c r="AZ167" i="1"/>
  <c r="AX167" i="1"/>
  <c r="AV167" i="1"/>
  <c r="AT167" i="1"/>
  <c r="AR167" i="1"/>
  <c r="AP167" i="1"/>
  <c r="AN167" i="1"/>
  <c r="AM167" i="1"/>
  <c r="AL167" i="1"/>
  <c r="AK167" i="1"/>
  <c r="AJ167" i="1"/>
  <c r="AH167" i="1"/>
  <c r="AF167" i="1"/>
  <c r="AD167" i="1"/>
  <c r="AB167" i="1"/>
  <c r="Z167" i="1"/>
  <c r="X167" i="1"/>
  <c r="V167" i="1"/>
  <c r="P167" i="1"/>
  <c r="N167" i="1"/>
  <c r="EZ166" i="1"/>
  <c r="EZ165" i="1" s="1"/>
  <c r="EO166" i="1"/>
  <c r="EO165" i="1" s="1"/>
  <c r="EM166" i="1"/>
  <c r="EM165" i="1" s="1"/>
  <c r="EG166" i="1"/>
  <c r="EG165" i="1" s="1"/>
  <c r="EE166" i="1"/>
  <c r="EE165" i="1" s="1"/>
  <c r="EC166" i="1"/>
  <c r="EC165" i="1" s="1"/>
  <c r="EA166" i="1"/>
  <c r="DY166" i="1"/>
  <c r="DY165" i="1" s="1"/>
  <c r="DW166" i="1"/>
  <c r="DW165" i="1" s="1"/>
  <c r="DU166" i="1"/>
  <c r="DU165" i="1" s="1"/>
  <c r="DS166" i="1"/>
  <c r="DS165" i="1" s="1"/>
  <c r="DQ166" i="1"/>
  <c r="DQ165" i="1" s="1"/>
  <c r="DO166" i="1"/>
  <c r="DO165" i="1" s="1"/>
  <c r="DM166" i="1"/>
  <c r="DM165" i="1" s="1"/>
  <c r="DK166" i="1"/>
  <c r="DK165" i="1" s="1"/>
  <c r="DI166" i="1"/>
  <c r="DI165" i="1" s="1"/>
  <c r="DE166" i="1"/>
  <c r="DE165" i="1" s="1"/>
  <c r="DC166" i="1"/>
  <c r="DC165" i="1" s="1"/>
  <c r="DA166" i="1"/>
  <c r="CY166" i="1"/>
  <c r="CY165" i="1" s="1"/>
  <c r="CW166" i="1"/>
  <c r="CW165" i="1" s="1"/>
  <c r="CU166" i="1"/>
  <c r="CS166" i="1"/>
  <c r="CS165" i="1" s="1"/>
  <c r="CQ166" i="1"/>
  <c r="CQ165" i="1" s="1"/>
  <c r="CO166" i="1"/>
  <c r="CO165" i="1" s="1"/>
  <c r="CM166" i="1"/>
  <c r="CM165" i="1" s="1"/>
  <c r="CK166" i="1"/>
  <c r="CK165" i="1" s="1"/>
  <c r="CI166" i="1"/>
  <c r="CI165" i="1" s="1"/>
  <c r="CG166" i="1"/>
  <c r="CG165" i="1" s="1"/>
  <c r="CE166" i="1"/>
  <c r="CE165" i="1" s="1"/>
  <c r="CC166" i="1"/>
  <c r="CC165" i="1" s="1"/>
  <c r="CA166" i="1"/>
  <c r="CA165" i="1" s="1"/>
  <c r="BY166" i="1"/>
  <c r="BY165" i="1" s="1"/>
  <c r="BW166" i="1"/>
  <c r="BW165" i="1" s="1"/>
  <c r="BU166" i="1"/>
  <c r="BU165" i="1" s="1"/>
  <c r="BS166" i="1"/>
  <c r="BS165" i="1" s="1"/>
  <c r="BQ166" i="1"/>
  <c r="BQ165" i="1" s="1"/>
  <c r="BO166" i="1"/>
  <c r="BO165" i="1" s="1"/>
  <c r="BM166" i="1"/>
  <c r="BM165" i="1" s="1"/>
  <c r="BI166" i="1"/>
  <c r="BI165" i="1" s="1"/>
  <c r="BG166" i="1"/>
  <c r="BG165" i="1" s="1"/>
  <c r="BE166" i="1"/>
  <c r="BE165" i="1" s="1"/>
  <c r="BC166" i="1"/>
  <c r="BA166" i="1"/>
  <c r="BA165" i="1" s="1"/>
  <c r="AY166" i="1"/>
  <c r="AY165" i="1" s="1"/>
  <c r="AW166" i="1"/>
  <c r="AW165" i="1" s="1"/>
  <c r="AU166" i="1"/>
  <c r="AU165" i="1" s="1"/>
  <c r="AS166" i="1"/>
  <c r="AS165" i="1" s="1"/>
  <c r="AQ166" i="1"/>
  <c r="AQ165" i="1" s="1"/>
  <c r="AO166" i="1"/>
  <c r="AO165" i="1" s="1"/>
  <c r="AI166" i="1"/>
  <c r="AI165" i="1" s="1"/>
  <c r="AG166" i="1"/>
  <c r="AG165" i="1" s="1"/>
  <c r="AE166" i="1"/>
  <c r="AE165" i="1" s="1"/>
  <c r="AC166" i="1"/>
  <c r="AA166" i="1"/>
  <c r="AA165" i="1" s="1"/>
  <c r="Y166" i="1"/>
  <c r="Y165" i="1" s="1"/>
  <c r="W166" i="1"/>
  <c r="W165" i="1" s="1"/>
  <c r="Q166" i="1"/>
  <c r="Q165" i="1" s="1"/>
  <c r="O166" i="1"/>
  <c r="EW165" i="1"/>
  <c r="EV165" i="1"/>
  <c r="EU165" i="1"/>
  <c r="ET165" i="1"/>
  <c r="ES165" i="1"/>
  <c r="ER165" i="1"/>
  <c r="EQ165" i="1"/>
  <c r="EP165" i="1"/>
  <c r="EN165" i="1"/>
  <c r="EL165" i="1"/>
  <c r="EK165" i="1"/>
  <c r="EJ165" i="1"/>
  <c r="EI165" i="1"/>
  <c r="EH165" i="1"/>
  <c r="EF165" i="1"/>
  <c r="ED165" i="1"/>
  <c r="EB165" i="1"/>
  <c r="EA165" i="1"/>
  <c r="DZ165" i="1"/>
  <c r="DX165" i="1"/>
  <c r="DV165" i="1"/>
  <c r="DT165" i="1"/>
  <c r="DR165" i="1"/>
  <c r="DP165" i="1"/>
  <c r="DN165" i="1"/>
  <c r="DL165" i="1"/>
  <c r="DJ165" i="1"/>
  <c r="DH165" i="1"/>
  <c r="DD165" i="1"/>
  <c r="DB165" i="1"/>
  <c r="DA165" i="1"/>
  <c r="CZ165" i="1"/>
  <c r="CX165" i="1"/>
  <c r="CV165" i="1"/>
  <c r="CU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H165" i="1"/>
  <c r="BF165" i="1"/>
  <c r="BD165" i="1"/>
  <c r="BC165" i="1"/>
  <c r="BB165" i="1"/>
  <c r="AZ165" i="1"/>
  <c r="AX165" i="1"/>
  <c r="AV165" i="1"/>
  <c r="AT165" i="1"/>
  <c r="AR165" i="1"/>
  <c r="AP165" i="1"/>
  <c r="AN165" i="1"/>
  <c r="AM165" i="1"/>
  <c r="AL165" i="1"/>
  <c r="AK165" i="1"/>
  <c r="AJ165" i="1"/>
  <c r="AH165" i="1"/>
  <c r="AF165" i="1"/>
  <c r="AD165" i="1"/>
  <c r="AC165" i="1"/>
  <c r="AB165" i="1"/>
  <c r="Z165" i="1"/>
  <c r="X165" i="1"/>
  <c r="V165" i="1"/>
  <c r="P165" i="1"/>
  <c r="N165" i="1"/>
  <c r="EZ164" i="1"/>
  <c r="EZ163" i="1" s="1"/>
  <c r="EY164" i="1"/>
  <c r="EY163" i="1" s="1"/>
  <c r="EY256" i="1" s="1"/>
  <c r="EO164" i="1"/>
  <c r="EO163" i="1" s="1"/>
  <c r="EM164" i="1"/>
  <c r="EG164" i="1"/>
  <c r="EE164" i="1"/>
  <c r="EE163" i="1" s="1"/>
  <c r="EC164" i="1"/>
  <c r="EA164" i="1"/>
  <c r="EA163" i="1" s="1"/>
  <c r="DY164" i="1"/>
  <c r="DY163" i="1" s="1"/>
  <c r="DW164" i="1"/>
  <c r="DW163" i="1" s="1"/>
  <c r="DU164" i="1"/>
  <c r="DU163" i="1" s="1"/>
  <c r="DS164" i="1"/>
  <c r="DS163" i="1" s="1"/>
  <c r="DQ164" i="1"/>
  <c r="DQ163" i="1" s="1"/>
  <c r="DO164" i="1"/>
  <c r="DO163" i="1" s="1"/>
  <c r="DM164" i="1"/>
  <c r="DM163" i="1" s="1"/>
  <c r="DK164" i="1"/>
  <c r="DI164" i="1"/>
  <c r="DI163" i="1" s="1"/>
  <c r="DE164" i="1"/>
  <c r="DE163" i="1" s="1"/>
  <c r="DC164" i="1"/>
  <c r="DA164" i="1"/>
  <c r="DA163" i="1" s="1"/>
  <c r="CY164" i="1"/>
  <c r="CY163" i="1" s="1"/>
  <c r="CW164" i="1"/>
  <c r="CU164" i="1"/>
  <c r="CS164" i="1"/>
  <c r="CS163" i="1" s="1"/>
  <c r="CQ164" i="1"/>
  <c r="CQ163" i="1" s="1"/>
  <c r="CO164" i="1"/>
  <c r="CM164" i="1"/>
  <c r="CM163" i="1" s="1"/>
  <c r="CK164" i="1"/>
  <c r="CK163" i="1" s="1"/>
  <c r="CI164" i="1"/>
  <c r="CI163" i="1" s="1"/>
  <c r="CG164" i="1"/>
  <c r="CG163" i="1" s="1"/>
  <c r="CE164" i="1"/>
  <c r="CC164" i="1"/>
  <c r="CA164" i="1"/>
  <c r="CA163" i="1" s="1"/>
  <c r="BY164" i="1"/>
  <c r="BW164" i="1"/>
  <c r="BW163" i="1" s="1"/>
  <c r="BU164" i="1"/>
  <c r="BU163" i="1" s="1"/>
  <c r="BS164" i="1"/>
  <c r="BQ164" i="1"/>
  <c r="BQ163" i="1" s="1"/>
  <c r="BO164" i="1"/>
  <c r="BO163" i="1" s="1"/>
  <c r="BM164" i="1"/>
  <c r="BI164" i="1"/>
  <c r="BG164" i="1"/>
  <c r="BG163" i="1" s="1"/>
  <c r="BE164" i="1"/>
  <c r="BC164" i="1"/>
  <c r="BA164" i="1"/>
  <c r="BA163" i="1" s="1"/>
  <c r="AY164" i="1"/>
  <c r="AY163" i="1" s="1"/>
  <c r="AW164" i="1"/>
  <c r="AW163" i="1" s="1"/>
  <c r="AU164" i="1"/>
  <c r="AU163" i="1" s="1"/>
  <c r="AS164" i="1"/>
  <c r="AQ164" i="1"/>
  <c r="AQ163" i="1" s="1"/>
  <c r="AO164" i="1"/>
  <c r="AO163" i="1" s="1"/>
  <c r="AI164" i="1"/>
  <c r="AG164" i="1"/>
  <c r="AG163" i="1" s="1"/>
  <c r="AE164" i="1"/>
  <c r="AE163" i="1" s="1"/>
  <c r="AC164" i="1"/>
  <c r="AC163" i="1" s="1"/>
  <c r="AA164" i="1"/>
  <c r="AA163" i="1" s="1"/>
  <c r="Y164" i="1"/>
  <c r="Y163" i="1" s="1"/>
  <c r="W164" i="1"/>
  <c r="Q164" i="1"/>
  <c r="Q163" i="1" s="1"/>
  <c r="O164" i="1"/>
  <c r="EX163" i="1"/>
  <c r="EX256" i="1" s="1"/>
  <c r="EW163" i="1"/>
  <c r="EV163" i="1"/>
  <c r="EU163" i="1"/>
  <c r="ET163" i="1"/>
  <c r="ES163" i="1"/>
  <c r="ER163" i="1"/>
  <c r="EQ163" i="1"/>
  <c r="EP163" i="1"/>
  <c r="EN163" i="1"/>
  <c r="EM163" i="1"/>
  <c r="EL163" i="1"/>
  <c r="EK163" i="1"/>
  <c r="EJ163" i="1"/>
  <c r="EI163" i="1"/>
  <c r="EH163" i="1"/>
  <c r="EG163" i="1"/>
  <c r="EF163" i="1"/>
  <c r="ED163" i="1"/>
  <c r="EC163" i="1"/>
  <c r="EB163" i="1"/>
  <c r="DZ163" i="1"/>
  <c r="DX163" i="1"/>
  <c r="DV163" i="1"/>
  <c r="DT163" i="1"/>
  <c r="DR163" i="1"/>
  <c r="DP163" i="1"/>
  <c r="DN163" i="1"/>
  <c r="DL163" i="1"/>
  <c r="DK163" i="1"/>
  <c r="DJ163" i="1"/>
  <c r="DH163" i="1"/>
  <c r="DD163" i="1"/>
  <c r="DC163" i="1"/>
  <c r="DB163" i="1"/>
  <c r="CZ163" i="1"/>
  <c r="CX163" i="1"/>
  <c r="CW163" i="1"/>
  <c r="CV163" i="1"/>
  <c r="CU163" i="1"/>
  <c r="CT163" i="1"/>
  <c r="CR163" i="1"/>
  <c r="CP163" i="1"/>
  <c r="CO163" i="1"/>
  <c r="CN163" i="1"/>
  <c r="CL163" i="1"/>
  <c r="CJ163" i="1"/>
  <c r="CH163" i="1"/>
  <c r="CF163" i="1"/>
  <c r="CE163" i="1"/>
  <c r="CD163" i="1"/>
  <c r="CC163" i="1"/>
  <c r="CB163" i="1"/>
  <c r="BZ163" i="1"/>
  <c r="BY163" i="1"/>
  <c r="BX163" i="1"/>
  <c r="BV163" i="1"/>
  <c r="BT163" i="1"/>
  <c r="BS163" i="1"/>
  <c r="BR163" i="1"/>
  <c r="BP163" i="1"/>
  <c r="BN163" i="1"/>
  <c r="BM163" i="1"/>
  <c r="BL163" i="1"/>
  <c r="BI163" i="1"/>
  <c r="BH163" i="1"/>
  <c r="BF163" i="1"/>
  <c r="BE163" i="1"/>
  <c r="BD163" i="1"/>
  <c r="BC163" i="1"/>
  <c r="BB163" i="1"/>
  <c r="AZ163" i="1"/>
  <c r="AX163" i="1"/>
  <c r="AV163" i="1"/>
  <c r="AT163" i="1"/>
  <c r="AS163" i="1"/>
  <c r="AR163" i="1"/>
  <c r="AP163" i="1"/>
  <c r="AN163" i="1"/>
  <c r="AM163" i="1"/>
  <c r="AL163" i="1"/>
  <c r="AK163" i="1"/>
  <c r="AJ163" i="1"/>
  <c r="AI163" i="1"/>
  <c r="AH163" i="1"/>
  <c r="AF163" i="1"/>
  <c r="AD163" i="1"/>
  <c r="AB163" i="1"/>
  <c r="Z163" i="1"/>
  <c r="X163" i="1"/>
  <c r="W163" i="1"/>
  <c r="V163" i="1"/>
  <c r="P163" i="1"/>
  <c r="N163" i="1"/>
  <c r="EZ162" i="1"/>
  <c r="EO162" i="1"/>
  <c r="EM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I162" i="1"/>
  <c r="BG162" i="1"/>
  <c r="BE162" i="1"/>
  <c r="BC162" i="1"/>
  <c r="BA162" i="1"/>
  <c r="AY162" i="1"/>
  <c r="AW162" i="1"/>
  <c r="AU162" i="1"/>
  <c r="AS162" i="1"/>
  <c r="AQ162" i="1"/>
  <c r="AO162" i="1"/>
  <c r="AK162" i="1"/>
  <c r="AI162" i="1"/>
  <c r="AG162" i="1"/>
  <c r="AE162" i="1"/>
  <c r="AC162" i="1"/>
  <c r="AA162" i="1"/>
  <c r="Y162" i="1"/>
  <c r="W162" i="1"/>
  <c r="Q162" i="1"/>
  <c r="O162" i="1"/>
  <c r="EZ161" i="1"/>
  <c r="EO161" i="1"/>
  <c r="EM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I161" i="1"/>
  <c r="BG161" i="1"/>
  <c r="BE161" i="1"/>
  <c r="BC161" i="1"/>
  <c r="BA161" i="1"/>
  <c r="AY161" i="1"/>
  <c r="AW161" i="1"/>
  <c r="AU161" i="1"/>
  <c r="AS161" i="1"/>
  <c r="AQ161" i="1"/>
  <c r="AO161" i="1"/>
  <c r="AI161" i="1"/>
  <c r="AG161" i="1"/>
  <c r="AE161" i="1"/>
  <c r="AC161" i="1"/>
  <c r="AA161" i="1"/>
  <c r="Y161" i="1"/>
  <c r="W161" i="1"/>
  <c r="Q161" i="1"/>
  <c r="O161" i="1"/>
  <c r="EZ160" i="1"/>
  <c r="EO160" i="1"/>
  <c r="EM160" i="1"/>
  <c r="EG160" i="1"/>
  <c r="EE160" i="1"/>
  <c r="EC160" i="1"/>
  <c r="EA160" i="1"/>
  <c r="EA159" i="1" s="1"/>
  <c r="DY160" i="1"/>
  <c r="DW160" i="1"/>
  <c r="DU160" i="1"/>
  <c r="DS160" i="1"/>
  <c r="DQ160" i="1"/>
  <c r="DO160" i="1"/>
  <c r="DO159" i="1" s="1"/>
  <c r="DM160" i="1"/>
  <c r="DK160" i="1"/>
  <c r="DI160" i="1"/>
  <c r="DE160" i="1"/>
  <c r="DC160" i="1"/>
  <c r="DA160" i="1"/>
  <c r="CY160" i="1"/>
  <c r="CW160" i="1"/>
  <c r="CU160" i="1"/>
  <c r="CS160" i="1"/>
  <c r="CQ160" i="1"/>
  <c r="CO160" i="1"/>
  <c r="CO159" i="1" s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Q159" i="1" s="1"/>
  <c r="BO160" i="1"/>
  <c r="BM160" i="1"/>
  <c r="BI160" i="1"/>
  <c r="BG160" i="1"/>
  <c r="BE160" i="1"/>
  <c r="BC160" i="1"/>
  <c r="BC159" i="1" s="1"/>
  <c r="BA160" i="1"/>
  <c r="AY160" i="1"/>
  <c r="AW160" i="1"/>
  <c r="AU160" i="1"/>
  <c r="AS160" i="1"/>
  <c r="AQ160" i="1"/>
  <c r="AQ159" i="1" s="1"/>
  <c r="AO160" i="1"/>
  <c r="AI160" i="1"/>
  <c r="AG160" i="1"/>
  <c r="AE160" i="1"/>
  <c r="AC160" i="1"/>
  <c r="AA160" i="1"/>
  <c r="Y160" i="1"/>
  <c r="W160" i="1"/>
  <c r="Q160" i="1"/>
  <c r="O160" i="1"/>
  <c r="EW159" i="1"/>
  <c r="EV159" i="1"/>
  <c r="EU159" i="1"/>
  <c r="ET159" i="1"/>
  <c r="ES159" i="1"/>
  <c r="ER159" i="1"/>
  <c r="EQ159" i="1"/>
  <c r="EP159" i="1"/>
  <c r="EN159" i="1"/>
  <c r="EL159" i="1"/>
  <c r="EK159" i="1"/>
  <c r="EJ159" i="1"/>
  <c r="EI159" i="1"/>
  <c r="EH159" i="1"/>
  <c r="EF159" i="1"/>
  <c r="ED159" i="1"/>
  <c r="EB159" i="1"/>
  <c r="DZ159" i="1"/>
  <c r="DX159" i="1"/>
  <c r="DV159" i="1"/>
  <c r="DT159" i="1"/>
  <c r="DR159" i="1"/>
  <c r="DP159" i="1"/>
  <c r="DN159" i="1"/>
  <c r="DL159" i="1"/>
  <c r="DJ159" i="1"/>
  <c r="DH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H159" i="1"/>
  <c r="BF159" i="1"/>
  <c r="BD159" i="1"/>
  <c r="BB159" i="1"/>
  <c r="AZ159" i="1"/>
  <c r="AX159" i="1"/>
  <c r="AV159" i="1"/>
  <c r="AT159" i="1"/>
  <c r="AR159" i="1"/>
  <c r="AP159" i="1"/>
  <c r="AN159" i="1"/>
  <c r="AM159" i="1"/>
  <c r="AL159" i="1"/>
  <c r="AK159" i="1"/>
  <c r="AJ159" i="1"/>
  <c r="AH159" i="1"/>
  <c r="AF159" i="1"/>
  <c r="AD159" i="1"/>
  <c r="AB159" i="1"/>
  <c r="Z159" i="1"/>
  <c r="X159" i="1"/>
  <c r="V159" i="1"/>
  <c r="P159" i="1"/>
  <c r="N159" i="1"/>
  <c r="EO158" i="1"/>
  <c r="EM158" i="1"/>
  <c r="EM157" i="1" s="1"/>
  <c r="EG158" i="1"/>
  <c r="EE158" i="1"/>
  <c r="EE157" i="1" s="1"/>
  <c r="EC158" i="1"/>
  <c r="EC157" i="1" s="1"/>
  <c r="EA158" i="1"/>
  <c r="EA157" i="1" s="1"/>
  <c r="DX158" i="1"/>
  <c r="DY158" i="1" s="1"/>
  <c r="DY157" i="1" s="1"/>
  <c r="DW158" i="1"/>
  <c r="DW157" i="1" s="1"/>
  <c r="DU158" i="1"/>
  <c r="DS158" i="1"/>
  <c r="DQ158" i="1"/>
  <c r="DQ157" i="1" s="1"/>
  <c r="DO158" i="1"/>
  <c r="DO157" i="1" s="1"/>
  <c r="DM158" i="1"/>
  <c r="DM157" i="1" s="1"/>
  <c r="DK158" i="1"/>
  <c r="DK157" i="1" s="1"/>
  <c r="DI158" i="1"/>
  <c r="DI157" i="1" s="1"/>
  <c r="DE158" i="1"/>
  <c r="DC158" i="1"/>
  <c r="DC157" i="1" s="1"/>
  <c r="DA158" i="1"/>
  <c r="DA157" i="1" s="1"/>
  <c r="CY158" i="1"/>
  <c r="CY157" i="1" s="1"/>
  <c r="CW158" i="1"/>
  <c r="CW157" i="1" s="1"/>
  <c r="CU158" i="1"/>
  <c r="CU157" i="1" s="1"/>
  <c r="CS158" i="1"/>
  <c r="CS157" i="1" s="1"/>
  <c r="CQ158" i="1"/>
  <c r="CQ157" i="1" s="1"/>
  <c r="CO158" i="1"/>
  <c r="CO157" i="1" s="1"/>
  <c r="CM158" i="1"/>
  <c r="CM157" i="1" s="1"/>
  <c r="CK158" i="1"/>
  <c r="CK157" i="1" s="1"/>
  <c r="CI158" i="1"/>
  <c r="CI157" i="1" s="1"/>
  <c r="CG158" i="1"/>
  <c r="CG157" i="1" s="1"/>
  <c r="CE158" i="1"/>
  <c r="CE157" i="1" s="1"/>
  <c r="CC158" i="1"/>
  <c r="CC157" i="1" s="1"/>
  <c r="CA158" i="1"/>
  <c r="CA157" i="1" s="1"/>
  <c r="BY158" i="1"/>
  <c r="BY157" i="1" s="1"/>
  <c r="BW158" i="1"/>
  <c r="BU158" i="1"/>
  <c r="BU157" i="1" s="1"/>
  <c r="BS158" i="1"/>
  <c r="BS157" i="1" s="1"/>
  <c r="BQ158" i="1"/>
  <c r="BQ157" i="1" s="1"/>
  <c r="BO158" i="1"/>
  <c r="BO157" i="1" s="1"/>
  <c r="BM158" i="1"/>
  <c r="BM157" i="1" s="1"/>
  <c r="BI158" i="1"/>
  <c r="BG158" i="1"/>
  <c r="BG157" i="1" s="1"/>
  <c r="BE158" i="1"/>
  <c r="BE157" i="1" s="1"/>
  <c r="BC158" i="1"/>
  <c r="BC157" i="1" s="1"/>
  <c r="BA158" i="1"/>
  <c r="AY158" i="1"/>
  <c r="AY157" i="1" s="1"/>
  <c r="AW158" i="1"/>
  <c r="AU158" i="1"/>
  <c r="AU157" i="1" s="1"/>
  <c r="AS158" i="1"/>
  <c r="AS157" i="1" s="1"/>
  <c r="AQ158" i="1"/>
  <c r="AQ157" i="1" s="1"/>
  <c r="AO158" i="1"/>
  <c r="AO157" i="1" s="1"/>
  <c r="AI158" i="1"/>
  <c r="AI157" i="1" s="1"/>
  <c r="AG158" i="1"/>
  <c r="AE158" i="1"/>
  <c r="AE157" i="1" s="1"/>
  <c r="AC158" i="1"/>
  <c r="AC157" i="1" s="1"/>
  <c r="AA158" i="1"/>
  <c r="AA157" i="1" s="1"/>
  <c r="Y158" i="1"/>
  <c r="W158" i="1"/>
  <c r="W157" i="1" s="1"/>
  <c r="Q158" i="1"/>
  <c r="O158" i="1"/>
  <c r="O157" i="1" s="1"/>
  <c r="EW157" i="1"/>
  <c r="EV157" i="1"/>
  <c r="EU157" i="1"/>
  <c r="ET157" i="1"/>
  <c r="ES157" i="1"/>
  <c r="ER157" i="1"/>
  <c r="EQ157" i="1"/>
  <c r="EP157" i="1"/>
  <c r="EO157" i="1"/>
  <c r="EN157" i="1"/>
  <c r="EL157" i="1"/>
  <c r="EK157" i="1"/>
  <c r="EJ157" i="1"/>
  <c r="EI157" i="1"/>
  <c r="EH157" i="1"/>
  <c r="EG157" i="1"/>
  <c r="EF157" i="1"/>
  <c r="ED157" i="1"/>
  <c r="EB157" i="1"/>
  <c r="DZ157" i="1"/>
  <c r="DV157" i="1"/>
  <c r="DU157" i="1"/>
  <c r="DT157" i="1"/>
  <c r="DS157" i="1"/>
  <c r="DR157" i="1"/>
  <c r="DP157" i="1"/>
  <c r="DN157" i="1"/>
  <c r="DL157" i="1"/>
  <c r="DJ157" i="1"/>
  <c r="DH157" i="1"/>
  <c r="DE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W157" i="1"/>
  <c r="BV157" i="1"/>
  <c r="BT157" i="1"/>
  <c r="BR157" i="1"/>
  <c r="BP157" i="1"/>
  <c r="BN157" i="1"/>
  <c r="BL157" i="1"/>
  <c r="BI157" i="1"/>
  <c r="BH157" i="1"/>
  <c r="BF157" i="1"/>
  <c r="BD157" i="1"/>
  <c r="BB157" i="1"/>
  <c r="BA157" i="1"/>
  <c r="AZ157" i="1"/>
  <c r="AX157" i="1"/>
  <c r="AW157" i="1"/>
  <c r="AV157" i="1"/>
  <c r="AT157" i="1"/>
  <c r="AR157" i="1"/>
  <c r="AP157" i="1"/>
  <c r="AN157" i="1"/>
  <c r="AM157" i="1"/>
  <c r="AL157" i="1"/>
  <c r="AK157" i="1"/>
  <c r="AJ157" i="1"/>
  <c r="AH157" i="1"/>
  <c r="AG157" i="1"/>
  <c r="AF157" i="1"/>
  <c r="AD157" i="1"/>
  <c r="AB157" i="1"/>
  <c r="Z157" i="1"/>
  <c r="Y157" i="1"/>
  <c r="X157" i="1"/>
  <c r="V157" i="1"/>
  <c r="Q157" i="1"/>
  <c r="P157" i="1"/>
  <c r="N157" i="1"/>
  <c r="EO156" i="1"/>
  <c r="EO155" i="1" s="1"/>
  <c r="EM156" i="1"/>
  <c r="EM155" i="1" s="1"/>
  <c r="EG156" i="1"/>
  <c r="EG155" i="1" s="1"/>
  <c r="EE156" i="1"/>
  <c r="EB156" i="1"/>
  <c r="EA156" i="1"/>
  <c r="EA155" i="1" s="1"/>
  <c r="DZ156" i="1"/>
  <c r="DX156" i="1"/>
  <c r="DY156" i="1" s="1"/>
  <c r="DY155" i="1" s="1"/>
  <c r="DW156" i="1"/>
  <c r="DW155" i="1" s="1"/>
  <c r="DU156" i="1"/>
  <c r="DU155" i="1" s="1"/>
  <c r="DS156" i="1"/>
  <c r="DS155" i="1" s="1"/>
  <c r="DQ156" i="1"/>
  <c r="DQ155" i="1" s="1"/>
  <c r="DO156" i="1"/>
  <c r="DO155" i="1" s="1"/>
  <c r="DM156" i="1"/>
  <c r="DK156" i="1"/>
  <c r="DK155" i="1" s="1"/>
  <c r="DI156" i="1"/>
  <c r="DI155" i="1" s="1"/>
  <c r="DE156" i="1"/>
  <c r="DE155" i="1" s="1"/>
  <c r="DC156" i="1"/>
  <c r="DC155" i="1" s="1"/>
  <c r="DA156" i="1"/>
  <c r="DA155" i="1" s="1"/>
  <c r="CY156" i="1"/>
  <c r="CY155" i="1" s="1"/>
  <c r="CW156" i="1"/>
  <c r="CW155" i="1" s="1"/>
  <c r="CU156" i="1"/>
  <c r="CU155" i="1" s="1"/>
  <c r="CS156" i="1"/>
  <c r="CS155" i="1" s="1"/>
  <c r="CP156" i="1"/>
  <c r="CP155" i="1" s="1"/>
  <c r="CO156" i="1"/>
  <c r="CO155" i="1" s="1"/>
  <c r="CM156" i="1"/>
  <c r="CK156" i="1"/>
  <c r="CK155" i="1" s="1"/>
  <c r="CI156" i="1"/>
  <c r="CI155" i="1" s="1"/>
  <c r="CG156" i="1"/>
  <c r="CG155" i="1" s="1"/>
  <c r="CE156" i="1"/>
  <c r="CE155" i="1" s="1"/>
  <c r="CC156" i="1"/>
  <c r="CC155" i="1" s="1"/>
  <c r="CA156" i="1"/>
  <c r="CA155" i="1" s="1"/>
  <c r="BY156" i="1"/>
  <c r="BY155" i="1" s="1"/>
  <c r="BW156" i="1"/>
  <c r="BW155" i="1" s="1"/>
  <c r="BU156" i="1"/>
  <c r="BU155" i="1" s="1"/>
  <c r="BS156" i="1"/>
  <c r="BS155" i="1" s="1"/>
  <c r="BQ156" i="1"/>
  <c r="BQ155" i="1" s="1"/>
  <c r="BO156" i="1"/>
  <c r="BM156" i="1"/>
  <c r="BM155" i="1" s="1"/>
  <c r="BI156" i="1"/>
  <c r="BI155" i="1" s="1"/>
  <c r="BG156" i="1"/>
  <c r="BG155" i="1" s="1"/>
  <c r="BE156" i="1"/>
  <c r="BE155" i="1" s="1"/>
  <c r="BC156" i="1"/>
  <c r="BC155" i="1" s="1"/>
  <c r="BA156" i="1"/>
  <c r="BA155" i="1" s="1"/>
  <c r="AY156" i="1"/>
  <c r="AY155" i="1" s="1"/>
  <c r="AW156" i="1"/>
  <c r="AW155" i="1" s="1"/>
  <c r="AU156" i="1"/>
  <c r="AU155" i="1" s="1"/>
  <c r="AS156" i="1"/>
  <c r="AS155" i="1" s="1"/>
  <c r="AQ156" i="1"/>
  <c r="AQ155" i="1" s="1"/>
  <c r="AO156" i="1"/>
  <c r="AM156" i="1"/>
  <c r="AM155" i="1" s="1"/>
  <c r="AI156" i="1"/>
  <c r="AI155" i="1" s="1"/>
  <c r="AG156" i="1"/>
  <c r="AG155" i="1" s="1"/>
  <c r="AE156" i="1"/>
  <c r="AE155" i="1" s="1"/>
  <c r="AC156" i="1"/>
  <c r="AC155" i="1" s="1"/>
  <c r="AA156" i="1"/>
  <c r="AA155" i="1" s="1"/>
  <c r="Y156" i="1"/>
  <c r="Y155" i="1" s="1"/>
  <c r="W156" i="1"/>
  <c r="W155" i="1" s="1"/>
  <c r="Q156" i="1"/>
  <c r="Q155" i="1" s="1"/>
  <c r="O156" i="1"/>
  <c r="EW155" i="1"/>
  <c r="EV155" i="1"/>
  <c r="EU155" i="1"/>
  <c r="ET155" i="1"/>
  <c r="ES155" i="1"/>
  <c r="ER155" i="1"/>
  <c r="EQ155" i="1"/>
  <c r="EP155" i="1"/>
  <c r="EN155" i="1"/>
  <c r="EL155" i="1"/>
  <c r="EK155" i="1"/>
  <c r="EJ155" i="1"/>
  <c r="EI155" i="1"/>
  <c r="EH155" i="1"/>
  <c r="EF155" i="1"/>
  <c r="EE155" i="1"/>
  <c r="ED155" i="1"/>
  <c r="DZ155" i="1"/>
  <c r="DV155" i="1"/>
  <c r="DT155" i="1"/>
  <c r="DR155" i="1"/>
  <c r="DP155" i="1"/>
  <c r="DN155" i="1"/>
  <c r="DM155" i="1"/>
  <c r="DL155" i="1"/>
  <c r="DJ155" i="1"/>
  <c r="DH155" i="1"/>
  <c r="DD155" i="1"/>
  <c r="DB155" i="1"/>
  <c r="CZ155" i="1"/>
  <c r="CX155" i="1"/>
  <c r="CV155" i="1"/>
  <c r="CT155" i="1"/>
  <c r="CR155" i="1"/>
  <c r="CN155" i="1"/>
  <c r="CM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O155" i="1"/>
  <c r="BN155" i="1"/>
  <c r="BL155" i="1"/>
  <c r="BH155" i="1"/>
  <c r="BF155" i="1"/>
  <c r="BD155" i="1"/>
  <c r="BB155" i="1"/>
  <c r="AZ155" i="1"/>
  <c r="AX155" i="1"/>
  <c r="AV155" i="1"/>
  <c r="AT155" i="1"/>
  <c r="AR155" i="1"/>
  <c r="AP155" i="1"/>
  <c r="AO155" i="1"/>
  <c r="AN155" i="1"/>
  <c r="AL155" i="1"/>
  <c r="AK155" i="1"/>
  <c r="AJ155" i="1"/>
  <c r="AH155" i="1"/>
  <c r="AF155" i="1"/>
  <c r="AD155" i="1"/>
  <c r="AB155" i="1"/>
  <c r="Z155" i="1"/>
  <c r="X155" i="1"/>
  <c r="V155" i="1"/>
  <c r="P155" i="1"/>
  <c r="N155" i="1"/>
  <c r="EZ154" i="1"/>
  <c r="EO154" i="1"/>
  <c r="EM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I154" i="1"/>
  <c r="BG154" i="1"/>
  <c r="BE154" i="1"/>
  <c r="BC154" i="1"/>
  <c r="BA154" i="1"/>
  <c r="AY154" i="1"/>
  <c r="AW154" i="1"/>
  <c r="AW152" i="1" s="1"/>
  <c r="AU154" i="1"/>
  <c r="AS154" i="1"/>
  <c r="AQ154" i="1"/>
  <c r="AO154" i="1"/>
  <c r="AI154" i="1"/>
  <c r="AG154" i="1"/>
  <c r="AE154" i="1"/>
  <c r="AC154" i="1"/>
  <c r="AA154" i="1"/>
  <c r="Y154" i="1"/>
  <c r="W154" i="1"/>
  <c r="Q154" i="1"/>
  <c r="O154" i="1"/>
  <c r="EZ153" i="1"/>
  <c r="EZ152" i="1" s="1"/>
  <c r="EO153" i="1"/>
  <c r="EM153" i="1"/>
  <c r="EG153" i="1"/>
  <c r="EG152" i="1" s="1"/>
  <c r="EE153" i="1"/>
  <c r="EC153" i="1"/>
  <c r="EA153" i="1"/>
  <c r="DY153" i="1"/>
  <c r="DW153" i="1"/>
  <c r="DU153" i="1"/>
  <c r="DS153" i="1"/>
  <c r="DQ153" i="1"/>
  <c r="DO153" i="1"/>
  <c r="DM153" i="1"/>
  <c r="DM152" i="1" s="1"/>
  <c r="DK153" i="1"/>
  <c r="DI153" i="1"/>
  <c r="DE153" i="1"/>
  <c r="DC153" i="1"/>
  <c r="DA153" i="1"/>
  <c r="CY153" i="1"/>
  <c r="CY152" i="1" s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CA152" i="1" s="1"/>
  <c r="BY153" i="1"/>
  <c r="BW153" i="1"/>
  <c r="BU153" i="1"/>
  <c r="BS153" i="1"/>
  <c r="BQ153" i="1"/>
  <c r="BO153" i="1"/>
  <c r="BO152" i="1" s="1"/>
  <c r="BM153" i="1"/>
  <c r="BI153" i="1"/>
  <c r="BG153" i="1"/>
  <c r="BE153" i="1"/>
  <c r="BC153" i="1"/>
  <c r="BA153" i="1"/>
  <c r="BA152" i="1" s="1"/>
  <c r="AY153" i="1"/>
  <c r="AW153" i="1"/>
  <c r="AU153" i="1"/>
  <c r="AS153" i="1"/>
  <c r="AQ153" i="1"/>
  <c r="AO153" i="1"/>
  <c r="AO152" i="1" s="1"/>
  <c r="AI153" i="1"/>
  <c r="AG153" i="1"/>
  <c r="AE153" i="1"/>
  <c r="AC153" i="1"/>
  <c r="AA153" i="1"/>
  <c r="Y153" i="1"/>
  <c r="W153" i="1"/>
  <c r="Q153" i="1"/>
  <c r="O153" i="1"/>
  <c r="EW152" i="1"/>
  <c r="EV152" i="1"/>
  <c r="EU152" i="1"/>
  <c r="ET152" i="1"/>
  <c r="ES152" i="1"/>
  <c r="ER152" i="1"/>
  <c r="EQ152" i="1"/>
  <c r="EP152" i="1"/>
  <c r="EO152" i="1"/>
  <c r="EN152" i="1"/>
  <c r="EL152" i="1"/>
  <c r="EK152" i="1"/>
  <c r="EJ152" i="1"/>
  <c r="EI152" i="1"/>
  <c r="EH152" i="1"/>
  <c r="EF152" i="1"/>
  <c r="ED152" i="1"/>
  <c r="EB152" i="1"/>
  <c r="DZ152" i="1"/>
  <c r="DY152" i="1"/>
  <c r="DX152" i="1"/>
  <c r="DV152" i="1"/>
  <c r="DT152" i="1"/>
  <c r="DR152" i="1"/>
  <c r="DP152" i="1"/>
  <c r="DN152" i="1"/>
  <c r="DL152" i="1"/>
  <c r="DJ152" i="1"/>
  <c r="DH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H152" i="1"/>
  <c r="BF152" i="1"/>
  <c r="BD152" i="1"/>
  <c r="BB152" i="1"/>
  <c r="AZ152" i="1"/>
  <c r="AX152" i="1"/>
  <c r="AV152" i="1"/>
  <c r="AT152" i="1"/>
  <c r="AR152" i="1"/>
  <c r="AP152" i="1"/>
  <c r="AN152" i="1"/>
  <c r="AM152" i="1"/>
  <c r="AL152" i="1"/>
  <c r="AK152" i="1"/>
  <c r="AJ152" i="1"/>
  <c r="AH152" i="1"/>
  <c r="AF152" i="1"/>
  <c r="AD152" i="1"/>
  <c r="AB152" i="1"/>
  <c r="Z152" i="1"/>
  <c r="X152" i="1"/>
  <c r="V152" i="1"/>
  <c r="P152" i="1"/>
  <c r="N152" i="1"/>
  <c r="EZ151" i="1"/>
  <c r="EO151" i="1"/>
  <c r="EM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I151" i="1"/>
  <c r="BG151" i="1"/>
  <c r="BE151" i="1"/>
  <c r="BC151" i="1"/>
  <c r="BA151" i="1"/>
  <c r="AY151" i="1"/>
  <c r="AW151" i="1"/>
  <c r="AU151" i="1"/>
  <c r="AS151" i="1"/>
  <c r="AQ151" i="1"/>
  <c r="AO151" i="1"/>
  <c r="AI151" i="1"/>
  <c r="AG151" i="1"/>
  <c r="AE151" i="1"/>
  <c r="AC151" i="1"/>
  <c r="AA151" i="1"/>
  <c r="Y151" i="1"/>
  <c r="W151" i="1"/>
  <c r="Q151" i="1"/>
  <c r="O151" i="1"/>
  <c r="EZ150" i="1"/>
  <c r="EO150" i="1"/>
  <c r="EM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I150" i="1"/>
  <c r="AG150" i="1"/>
  <c r="AE150" i="1"/>
  <c r="AC150" i="1"/>
  <c r="AA150" i="1"/>
  <c r="Y150" i="1"/>
  <c r="W150" i="1"/>
  <c r="Q150" i="1"/>
  <c r="O150" i="1"/>
  <c r="EZ149" i="1"/>
  <c r="EO149" i="1"/>
  <c r="EM149" i="1"/>
  <c r="EG149" i="1"/>
  <c r="EE149" i="1"/>
  <c r="EC149" i="1"/>
  <c r="EA149" i="1"/>
  <c r="DY149" i="1"/>
  <c r="DW149" i="1"/>
  <c r="DU149" i="1"/>
  <c r="DS149" i="1"/>
  <c r="DQ149" i="1"/>
  <c r="DO149" i="1"/>
  <c r="DM149" i="1"/>
  <c r="DK149" i="1"/>
  <c r="DI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I149" i="1"/>
  <c r="AG149" i="1"/>
  <c r="AE149" i="1"/>
  <c r="AC149" i="1"/>
  <c r="AA149" i="1"/>
  <c r="Y149" i="1"/>
  <c r="W149" i="1"/>
  <c r="Q149" i="1"/>
  <c r="O149" i="1"/>
  <c r="EZ148" i="1"/>
  <c r="EO148" i="1"/>
  <c r="EM148" i="1"/>
  <c r="EG148" i="1"/>
  <c r="EE148" i="1"/>
  <c r="EC148" i="1"/>
  <c r="EA148" i="1"/>
  <c r="DY148" i="1"/>
  <c r="DW148" i="1"/>
  <c r="DU148" i="1"/>
  <c r="DS148" i="1"/>
  <c r="DQ148" i="1"/>
  <c r="DO148" i="1"/>
  <c r="DM148" i="1"/>
  <c r="DK148" i="1"/>
  <c r="DI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I148" i="1"/>
  <c r="AG148" i="1"/>
  <c r="AE148" i="1"/>
  <c r="AC148" i="1"/>
  <c r="AA148" i="1"/>
  <c r="Y148" i="1"/>
  <c r="W148" i="1"/>
  <c r="Q148" i="1"/>
  <c r="O148" i="1"/>
  <c r="EZ147" i="1"/>
  <c r="EO147" i="1"/>
  <c r="EM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I147" i="1"/>
  <c r="AG147" i="1"/>
  <c r="AE147" i="1"/>
  <c r="AC147" i="1"/>
  <c r="AA147" i="1"/>
  <c r="Y147" i="1"/>
  <c r="W147" i="1"/>
  <c r="Q147" i="1"/>
  <c r="O147" i="1"/>
  <c r="EZ146" i="1"/>
  <c r="EO146" i="1"/>
  <c r="EM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I146" i="1"/>
  <c r="AG146" i="1"/>
  <c r="AE146" i="1"/>
  <c r="AE144" i="1" s="1"/>
  <c r="AC146" i="1"/>
  <c r="AA146" i="1"/>
  <c r="Y146" i="1"/>
  <c r="W146" i="1"/>
  <c r="Q146" i="1"/>
  <c r="O146" i="1"/>
  <c r="EO145" i="1"/>
  <c r="EM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I145" i="1"/>
  <c r="BF145" i="1"/>
  <c r="BG145" i="1" s="1"/>
  <c r="BE145" i="1"/>
  <c r="BC145" i="1"/>
  <c r="BA145" i="1"/>
  <c r="AY145" i="1"/>
  <c r="AW145" i="1"/>
  <c r="AU145" i="1"/>
  <c r="AS145" i="1"/>
  <c r="AQ145" i="1"/>
  <c r="AO145" i="1"/>
  <c r="AM145" i="1"/>
  <c r="AI145" i="1"/>
  <c r="AG145" i="1"/>
  <c r="AE145" i="1"/>
  <c r="AC145" i="1"/>
  <c r="AA145" i="1"/>
  <c r="Y145" i="1"/>
  <c r="W145" i="1"/>
  <c r="Q145" i="1"/>
  <c r="O145" i="1"/>
  <c r="EW144" i="1"/>
  <c r="EV144" i="1"/>
  <c r="EU144" i="1"/>
  <c r="ET144" i="1"/>
  <c r="ES144" i="1"/>
  <c r="ER144" i="1"/>
  <c r="EQ144" i="1"/>
  <c r="EP144" i="1"/>
  <c r="EN144" i="1"/>
  <c r="EL144" i="1"/>
  <c r="EK144" i="1"/>
  <c r="EJ144" i="1"/>
  <c r="EI144" i="1"/>
  <c r="EH144" i="1"/>
  <c r="EF144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H144" i="1"/>
  <c r="BD144" i="1"/>
  <c r="BB144" i="1"/>
  <c r="AZ144" i="1"/>
  <c r="AX144" i="1"/>
  <c r="AV144" i="1"/>
  <c r="AT144" i="1"/>
  <c r="AR144" i="1"/>
  <c r="AP144" i="1"/>
  <c r="AN144" i="1"/>
  <c r="AL144" i="1"/>
  <c r="AK144" i="1"/>
  <c r="AJ144" i="1"/>
  <c r="AH144" i="1"/>
  <c r="AF144" i="1"/>
  <c r="AD144" i="1"/>
  <c r="AB144" i="1"/>
  <c r="Z144" i="1"/>
  <c r="X144" i="1"/>
  <c r="V144" i="1"/>
  <c r="P144" i="1"/>
  <c r="N144" i="1"/>
  <c r="EZ143" i="1"/>
  <c r="EO143" i="1"/>
  <c r="EM143" i="1"/>
  <c r="EG143" i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I143" i="1"/>
  <c r="AG143" i="1"/>
  <c r="AE143" i="1"/>
  <c r="AC143" i="1"/>
  <c r="AA143" i="1"/>
  <c r="Y143" i="1"/>
  <c r="W143" i="1"/>
  <c r="Q143" i="1"/>
  <c r="O143" i="1"/>
  <c r="EZ142" i="1"/>
  <c r="EO142" i="1"/>
  <c r="EM142" i="1"/>
  <c r="EG142" i="1"/>
  <c r="EE142" i="1"/>
  <c r="EC142" i="1"/>
  <c r="EA142" i="1"/>
  <c r="DY142" i="1"/>
  <c r="DW142" i="1"/>
  <c r="DU142" i="1"/>
  <c r="DS142" i="1"/>
  <c r="DQ142" i="1"/>
  <c r="DO142" i="1"/>
  <c r="DM142" i="1"/>
  <c r="DK142" i="1"/>
  <c r="DI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I142" i="1"/>
  <c r="AG142" i="1"/>
  <c r="AE142" i="1"/>
  <c r="AC142" i="1"/>
  <c r="AA142" i="1"/>
  <c r="Y142" i="1"/>
  <c r="W142" i="1"/>
  <c r="Q142" i="1"/>
  <c r="O142" i="1"/>
  <c r="EZ141" i="1"/>
  <c r="EO141" i="1"/>
  <c r="EM141" i="1"/>
  <c r="EG141" i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I141" i="1"/>
  <c r="AG141" i="1"/>
  <c r="AE141" i="1"/>
  <c r="AC141" i="1"/>
  <c r="AA141" i="1"/>
  <c r="Y141" i="1"/>
  <c r="W141" i="1"/>
  <c r="Q141" i="1"/>
  <c r="O141" i="1"/>
  <c r="EO140" i="1"/>
  <c r="EM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I140" i="1"/>
  <c r="BG140" i="1"/>
  <c r="BD140" i="1"/>
  <c r="BE140" i="1" s="1"/>
  <c r="BC140" i="1"/>
  <c r="BA140" i="1"/>
  <c r="AY140" i="1"/>
  <c r="AW140" i="1"/>
  <c r="AU140" i="1"/>
  <c r="AS140" i="1"/>
  <c r="AQ140" i="1"/>
  <c r="AO140" i="1"/>
  <c r="AM140" i="1"/>
  <c r="AI140" i="1"/>
  <c r="AG140" i="1"/>
  <c r="AE140" i="1"/>
  <c r="AC140" i="1"/>
  <c r="AA140" i="1"/>
  <c r="Y140" i="1"/>
  <c r="W140" i="1"/>
  <c r="Q140" i="1"/>
  <c r="O140" i="1"/>
  <c r="EO139" i="1"/>
  <c r="EM139" i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I139" i="1"/>
  <c r="BG139" i="1"/>
  <c r="BD139" i="1"/>
  <c r="BE139" i="1" s="1"/>
  <c r="BC139" i="1"/>
  <c r="BA139" i="1"/>
  <c r="AY139" i="1"/>
  <c r="AW139" i="1"/>
  <c r="AU139" i="1"/>
  <c r="AS139" i="1"/>
  <c r="AQ139" i="1"/>
  <c r="AO139" i="1"/>
  <c r="AM139" i="1"/>
  <c r="AI139" i="1"/>
  <c r="AG139" i="1"/>
  <c r="AE139" i="1"/>
  <c r="AC139" i="1"/>
  <c r="AA139" i="1"/>
  <c r="Y139" i="1"/>
  <c r="W139" i="1"/>
  <c r="Q139" i="1"/>
  <c r="O139" i="1"/>
  <c r="EO138" i="1"/>
  <c r="EM138" i="1"/>
  <c r="EG138" i="1"/>
  <c r="EE138" i="1"/>
  <c r="EC138" i="1"/>
  <c r="EA138" i="1"/>
  <c r="DX138" i="1"/>
  <c r="DW138" i="1"/>
  <c r="DU138" i="1"/>
  <c r="DS138" i="1"/>
  <c r="DQ138" i="1"/>
  <c r="DO138" i="1"/>
  <c r="DM138" i="1"/>
  <c r="DK138" i="1"/>
  <c r="DI138" i="1"/>
  <c r="DE138" i="1"/>
  <c r="DC138" i="1"/>
  <c r="DA138" i="1"/>
  <c r="DA137" i="1" s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I138" i="1"/>
  <c r="BI137" i="1" s="1"/>
  <c r="BF138" i="1"/>
  <c r="BE138" i="1"/>
  <c r="BC138" i="1"/>
  <c r="BC137" i="1" s="1"/>
  <c r="BA138" i="1"/>
  <c r="AY138" i="1"/>
  <c r="AW138" i="1"/>
  <c r="AU138" i="1"/>
  <c r="AS138" i="1"/>
  <c r="AQ138" i="1"/>
  <c r="AO138" i="1"/>
  <c r="AM138" i="1"/>
  <c r="AI138" i="1"/>
  <c r="AG138" i="1"/>
  <c r="AE138" i="1"/>
  <c r="AC138" i="1"/>
  <c r="AA138" i="1"/>
  <c r="Y138" i="1"/>
  <c r="W138" i="1"/>
  <c r="Q138" i="1"/>
  <c r="O138" i="1"/>
  <c r="EW137" i="1"/>
  <c r="EV137" i="1"/>
  <c r="EU137" i="1"/>
  <c r="ET137" i="1"/>
  <c r="ES137" i="1"/>
  <c r="ER137" i="1"/>
  <c r="EQ137" i="1"/>
  <c r="EP137" i="1"/>
  <c r="EN137" i="1"/>
  <c r="EL137" i="1"/>
  <c r="EK137" i="1"/>
  <c r="EJ137" i="1"/>
  <c r="EI137" i="1"/>
  <c r="EH137" i="1"/>
  <c r="EF137" i="1"/>
  <c r="ED137" i="1"/>
  <c r="EB137" i="1"/>
  <c r="DZ137" i="1"/>
  <c r="DV137" i="1"/>
  <c r="DT137" i="1"/>
  <c r="DR137" i="1"/>
  <c r="DP137" i="1"/>
  <c r="DN137" i="1"/>
  <c r="DL137" i="1"/>
  <c r="DJ137" i="1"/>
  <c r="DH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H137" i="1"/>
  <c r="BB137" i="1"/>
  <c r="AZ137" i="1"/>
  <c r="AX137" i="1"/>
  <c r="AV137" i="1"/>
  <c r="AT137" i="1"/>
  <c r="AR137" i="1"/>
  <c r="AP137" i="1"/>
  <c r="AN137" i="1"/>
  <c r="AL137" i="1"/>
  <c r="AK137" i="1"/>
  <c r="AJ137" i="1"/>
  <c r="AH137" i="1"/>
  <c r="AF137" i="1"/>
  <c r="AD137" i="1"/>
  <c r="AB137" i="1"/>
  <c r="Z137" i="1"/>
  <c r="X137" i="1"/>
  <c r="V137" i="1"/>
  <c r="P137" i="1"/>
  <c r="N137" i="1"/>
  <c r="EZ136" i="1"/>
  <c r="EO136" i="1"/>
  <c r="EM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I136" i="1"/>
  <c r="BG136" i="1"/>
  <c r="BE136" i="1"/>
  <c r="BC136" i="1"/>
  <c r="BA136" i="1"/>
  <c r="AY136" i="1"/>
  <c r="AW136" i="1"/>
  <c r="AU136" i="1"/>
  <c r="AS136" i="1"/>
  <c r="AQ136" i="1"/>
  <c r="AO136" i="1"/>
  <c r="AI136" i="1"/>
  <c r="AG136" i="1"/>
  <c r="AE136" i="1"/>
  <c r="AC136" i="1"/>
  <c r="AA136" i="1"/>
  <c r="Y136" i="1"/>
  <c r="W136" i="1"/>
  <c r="Q136" i="1"/>
  <c r="O136" i="1"/>
  <c r="EZ135" i="1"/>
  <c r="EO135" i="1"/>
  <c r="EM135" i="1"/>
  <c r="EG135" i="1"/>
  <c r="EE135" i="1"/>
  <c r="EC135" i="1"/>
  <c r="EA135" i="1"/>
  <c r="DY135" i="1"/>
  <c r="DW135" i="1"/>
  <c r="DU135" i="1"/>
  <c r="DS135" i="1"/>
  <c r="DQ135" i="1"/>
  <c r="DO135" i="1"/>
  <c r="DM135" i="1"/>
  <c r="DK135" i="1"/>
  <c r="DI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I135" i="1"/>
  <c r="BG135" i="1"/>
  <c r="BE135" i="1"/>
  <c r="BC135" i="1"/>
  <c r="BA135" i="1"/>
  <c r="AY135" i="1"/>
  <c r="AW135" i="1"/>
  <c r="AU135" i="1"/>
  <c r="AS135" i="1"/>
  <c r="AQ135" i="1"/>
  <c r="AO135" i="1"/>
  <c r="AI135" i="1"/>
  <c r="AG135" i="1"/>
  <c r="AE135" i="1"/>
  <c r="AC135" i="1"/>
  <c r="AA135" i="1"/>
  <c r="Y135" i="1"/>
  <c r="W135" i="1"/>
  <c r="Q135" i="1"/>
  <c r="O135" i="1"/>
  <c r="EZ134" i="1"/>
  <c r="EQ134" i="1"/>
  <c r="EO134" i="1"/>
  <c r="EM134" i="1"/>
  <c r="EG134" i="1"/>
  <c r="EE134" i="1"/>
  <c r="EC134" i="1"/>
  <c r="EA134" i="1"/>
  <c r="DY134" i="1"/>
  <c r="DW134" i="1"/>
  <c r="DU134" i="1"/>
  <c r="DS134" i="1"/>
  <c r="DQ134" i="1"/>
  <c r="DO134" i="1"/>
  <c r="DM134" i="1"/>
  <c r="DK134" i="1"/>
  <c r="DI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I134" i="1"/>
  <c r="BG134" i="1"/>
  <c r="BE134" i="1"/>
  <c r="BC134" i="1"/>
  <c r="BA134" i="1"/>
  <c r="AY134" i="1"/>
  <c r="AW134" i="1"/>
  <c r="AU134" i="1"/>
  <c r="AS134" i="1"/>
  <c r="AQ134" i="1"/>
  <c r="AO134" i="1"/>
  <c r="AI134" i="1"/>
  <c r="AG134" i="1"/>
  <c r="AE134" i="1"/>
  <c r="AC134" i="1"/>
  <c r="AA134" i="1"/>
  <c r="Y134" i="1"/>
  <c r="W134" i="1"/>
  <c r="Q134" i="1"/>
  <c r="O134" i="1"/>
  <c r="EZ133" i="1"/>
  <c r="EQ133" i="1"/>
  <c r="EO133" i="1"/>
  <c r="EM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I133" i="1"/>
  <c r="BG133" i="1"/>
  <c r="BE133" i="1"/>
  <c r="BC133" i="1"/>
  <c r="BA133" i="1"/>
  <c r="AY133" i="1"/>
  <c r="AW133" i="1"/>
  <c r="AU133" i="1"/>
  <c r="AS133" i="1"/>
  <c r="AQ133" i="1"/>
  <c r="AO133" i="1"/>
  <c r="AI133" i="1"/>
  <c r="AG133" i="1"/>
  <c r="AE133" i="1"/>
  <c r="AC133" i="1"/>
  <c r="AA133" i="1"/>
  <c r="Y133" i="1"/>
  <c r="W133" i="1"/>
  <c r="Q133" i="1"/>
  <c r="O133" i="1"/>
  <c r="EZ132" i="1"/>
  <c r="EQ132" i="1"/>
  <c r="EO132" i="1"/>
  <c r="EM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I132" i="1"/>
  <c r="BG132" i="1"/>
  <c r="BE132" i="1"/>
  <c r="BC132" i="1"/>
  <c r="BA132" i="1"/>
  <c r="AY132" i="1"/>
  <c r="AW132" i="1"/>
  <c r="AU132" i="1"/>
  <c r="AS132" i="1"/>
  <c r="AQ132" i="1"/>
  <c r="AO132" i="1"/>
  <c r="AI132" i="1"/>
  <c r="AG132" i="1"/>
  <c r="AE132" i="1"/>
  <c r="AC132" i="1"/>
  <c r="AA132" i="1"/>
  <c r="Y132" i="1"/>
  <c r="W132" i="1"/>
  <c r="Q132" i="1"/>
  <c r="O132" i="1"/>
  <c r="EZ131" i="1"/>
  <c r="EQ131" i="1"/>
  <c r="EO131" i="1"/>
  <c r="EM131" i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I131" i="1"/>
  <c r="BG131" i="1"/>
  <c r="BE131" i="1"/>
  <c r="BC131" i="1"/>
  <c r="BA131" i="1"/>
  <c r="AY131" i="1"/>
  <c r="AW131" i="1"/>
  <c r="AU131" i="1"/>
  <c r="AS131" i="1"/>
  <c r="AQ131" i="1"/>
  <c r="AO131" i="1"/>
  <c r="AI131" i="1"/>
  <c r="AG131" i="1"/>
  <c r="AE131" i="1"/>
  <c r="AC131" i="1"/>
  <c r="AA131" i="1"/>
  <c r="Y131" i="1"/>
  <c r="W131" i="1"/>
  <c r="Q131" i="1"/>
  <c r="O131" i="1"/>
  <c r="EZ130" i="1"/>
  <c r="EQ130" i="1"/>
  <c r="EO130" i="1"/>
  <c r="EM130" i="1"/>
  <c r="EK130" i="1"/>
  <c r="EI130" i="1"/>
  <c r="EG130" i="1"/>
  <c r="EE130" i="1"/>
  <c r="EC130" i="1"/>
  <c r="EA130" i="1"/>
  <c r="DY130" i="1"/>
  <c r="DW130" i="1"/>
  <c r="DU130" i="1"/>
  <c r="DS130" i="1"/>
  <c r="DQ130" i="1"/>
  <c r="DO130" i="1"/>
  <c r="DM130" i="1"/>
  <c r="DK130" i="1"/>
  <c r="DI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I130" i="1"/>
  <c r="BG130" i="1"/>
  <c r="BE130" i="1"/>
  <c r="BC130" i="1"/>
  <c r="BA130" i="1"/>
  <c r="AY130" i="1"/>
  <c r="AW130" i="1"/>
  <c r="AU130" i="1"/>
  <c r="AS130" i="1"/>
  <c r="AQ130" i="1"/>
  <c r="AO130" i="1"/>
  <c r="AI130" i="1"/>
  <c r="AG130" i="1"/>
  <c r="AE130" i="1"/>
  <c r="AC130" i="1"/>
  <c r="AA130" i="1"/>
  <c r="Y130" i="1"/>
  <c r="W130" i="1"/>
  <c r="Q130" i="1"/>
  <c r="O130" i="1"/>
  <c r="EZ129" i="1"/>
  <c r="EQ129" i="1"/>
  <c r="EO129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I129" i="1"/>
  <c r="BG129" i="1"/>
  <c r="BE129" i="1"/>
  <c r="BC129" i="1"/>
  <c r="BA129" i="1"/>
  <c r="AY129" i="1"/>
  <c r="AW129" i="1"/>
  <c r="AU129" i="1"/>
  <c r="AS129" i="1"/>
  <c r="AQ129" i="1"/>
  <c r="AO129" i="1"/>
  <c r="AI129" i="1"/>
  <c r="AG129" i="1"/>
  <c r="AE129" i="1"/>
  <c r="AC129" i="1"/>
  <c r="AA129" i="1"/>
  <c r="Y129" i="1"/>
  <c r="W129" i="1"/>
  <c r="Q129" i="1"/>
  <c r="O129" i="1"/>
  <c r="EZ128" i="1"/>
  <c r="EQ128" i="1"/>
  <c r="EO128" i="1"/>
  <c r="EM128" i="1"/>
  <c r="EK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I128" i="1"/>
  <c r="BG128" i="1"/>
  <c r="BE128" i="1"/>
  <c r="BC128" i="1"/>
  <c r="BA128" i="1"/>
  <c r="AY128" i="1"/>
  <c r="AW128" i="1"/>
  <c r="AU128" i="1"/>
  <c r="AS128" i="1"/>
  <c r="AQ128" i="1"/>
  <c r="AO128" i="1"/>
  <c r="AI128" i="1"/>
  <c r="AG128" i="1"/>
  <c r="AE128" i="1"/>
  <c r="AC128" i="1"/>
  <c r="AA128" i="1"/>
  <c r="Y128" i="1"/>
  <c r="W128" i="1"/>
  <c r="Q128" i="1"/>
  <c r="O128" i="1"/>
  <c r="EZ127" i="1"/>
  <c r="EQ127" i="1"/>
  <c r="EO127" i="1"/>
  <c r="EM127" i="1"/>
  <c r="EK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I127" i="1"/>
  <c r="BG127" i="1"/>
  <c r="BE127" i="1"/>
  <c r="BC127" i="1"/>
  <c r="BA127" i="1"/>
  <c r="AY127" i="1"/>
  <c r="AW127" i="1"/>
  <c r="AU127" i="1"/>
  <c r="AS127" i="1"/>
  <c r="AQ127" i="1"/>
  <c r="AO127" i="1"/>
  <c r="AI127" i="1"/>
  <c r="AG127" i="1"/>
  <c r="AE127" i="1"/>
  <c r="AC127" i="1"/>
  <c r="AA127" i="1"/>
  <c r="Y127" i="1"/>
  <c r="W127" i="1"/>
  <c r="Q127" i="1"/>
  <c r="O127" i="1"/>
  <c r="EZ126" i="1"/>
  <c r="EQ126" i="1"/>
  <c r="EO126" i="1"/>
  <c r="EM126" i="1"/>
  <c r="EK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I126" i="1"/>
  <c r="BG126" i="1"/>
  <c r="BE126" i="1"/>
  <c r="BC126" i="1"/>
  <c r="BA126" i="1"/>
  <c r="AY126" i="1"/>
  <c r="AW126" i="1"/>
  <c r="AU126" i="1"/>
  <c r="AS126" i="1"/>
  <c r="AQ126" i="1"/>
  <c r="AO126" i="1"/>
  <c r="AI126" i="1"/>
  <c r="AG126" i="1"/>
  <c r="AE126" i="1"/>
  <c r="AC126" i="1"/>
  <c r="AA126" i="1"/>
  <c r="Y126" i="1"/>
  <c r="W126" i="1"/>
  <c r="Q126" i="1"/>
  <c r="O126" i="1"/>
  <c r="EZ125" i="1"/>
  <c r="EQ125" i="1"/>
  <c r="EO125" i="1"/>
  <c r="EM125" i="1"/>
  <c r="EK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I125" i="1"/>
  <c r="BG125" i="1"/>
  <c r="BE125" i="1"/>
  <c r="BC125" i="1"/>
  <c r="BA125" i="1"/>
  <c r="AY125" i="1"/>
  <c r="AW125" i="1"/>
  <c r="AU125" i="1"/>
  <c r="AS125" i="1"/>
  <c r="AQ125" i="1"/>
  <c r="AO125" i="1"/>
  <c r="AK125" i="1"/>
  <c r="AI125" i="1"/>
  <c r="AG125" i="1"/>
  <c r="AE125" i="1"/>
  <c r="AC125" i="1"/>
  <c r="AA125" i="1"/>
  <c r="Y125" i="1"/>
  <c r="W125" i="1"/>
  <c r="V125" i="1"/>
  <c r="Q125" i="1"/>
  <c r="O125" i="1"/>
  <c r="EQ124" i="1"/>
  <c r="EO124" i="1"/>
  <c r="EM124" i="1"/>
  <c r="EK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I124" i="1"/>
  <c r="BG124" i="1"/>
  <c r="BE124" i="1"/>
  <c r="BC124" i="1"/>
  <c r="BA124" i="1"/>
  <c r="AY124" i="1"/>
  <c r="AW124" i="1"/>
  <c r="AU124" i="1"/>
  <c r="AS124" i="1"/>
  <c r="AQ124" i="1"/>
  <c r="AO124" i="1"/>
  <c r="AK124" i="1"/>
  <c r="AI124" i="1"/>
  <c r="AG124" i="1"/>
  <c r="AE124" i="1"/>
  <c r="AC124" i="1"/>
  <c r="AA124" i="1"/>
  <c r="Y124" i="1"/>
  <c r="W124" i="1"/>
  <c r="V124" i="1"/>
  <c r="EZ124" i="1" s="1"/>
  <c r="Q124" i="1"/>
  <c r="O124" i="1"/>
  <c r="EQ123" i="1"/>
  <c r="EO123" i="1"/>
  <c r="EM123" i="1"/>
  <c r="EK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I123" i="1"/>
  <c r="BG123" i="1"/>
  <c r="BE123" i="1"/>
  <c r="BC123" i="1"/>
  <c r="BA123" i="1"/>
  <c r="AY123" i="1"/>
  <c r="AW123" i="1"/>
  <c r="AU123" i="1"/>
  <c r="AS123" i="1"/>
  <c r="AQ123" i="1"/>
  <c r="AO123" i="1"/>
  <c r="AK123" i="1"/>
  <c r="AI123" i="1"/>
  <c r="AG123" i="1"/>
  <c r="AE123" i="1"/>
  <c r="AC123" i="1"/>
  <c r="AA123" i="1"/>
  <c r="Y123" i="1"/>
  <c r="W123" i="1"/>
  <c r="V123" i="1"/>
  <c r="EZ123" i="1" s="1"/>
  <c r="Q123" i="1"/>
  <c r="O123" i="1"/>
  <c r="EQ122" i="1"/>
  <c r="EO122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E122" i="1"/>
  <c r="DC122" i="1"/>
  <c r="DA122" i="1"/>
  <c r="CY122" i="1"/>
  <c r="CW122" i="1"/>
  <c r="CU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I122" i="1"/>
  <c r="BG122" i="1"/>
  <c r="BE122" i="1"/>
  <c r="BC122" i="1"/>
  <c r="BA122" i="1"/>
  <c r="AY122" i="1"/>
  <c r="AW122" i="1"/>
  <c r="AU122" i="1"/>
  <c r="AS122" i="1"/>
  <c r="AQ122" i="1"/>
  <c r="AO122" i="1"/>
  <c r="AK122" i="1"/>
  <c r="AI122" i="1"/>
  <c r="AG122" i="1"/>
  <c r="AE122" i="1"/>
  <c r="AC122" i="1"/>
  <c r="AA122" i="1"/>
  <c r="Y122" i="1"/>
  <c r="W122" i="1"/>
  <c r="V122" i="1"/>
  <c r="EZ122" i="1" s="1"/>
  <c r="Q122" i="1"/>
  <c r="O122" i="1"/>
  <c r="EQ121" i="1"/>
  <c r="EO121" i="1"/>
  <c r="EM121" i="1"/>
  <c r="EK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I121" i="1"/>
  <c r="BG121" i="1"/>
  <c r="BE121" i="1"/>
  <c r="BC121" i="1"/>
  <c r="BA121" i="1"/>
  <c r="AY121" i="1"/>
  <c r="AW121" i="1"/>
  <c r="AU121" i="1"/>
  <c r="AS121" i="1"/>
  <c r="AQ121" i="1"/>
  <c r="AO121" i="1"/>
  <c r="AK121" i="1"/>
  <c r="AI121" i="1"/>
  <c r="AG121" i="1"/>
  <c r="AE121" i="1"/>
  <c r="AC121" i="1"/>
  <c r="AA121" i="1"/>
  <c r="Y121" i="1"/>
  <c r="W121" i="1"/>
  <c r="V121" i="1"/>
  <c r="EZ121" i="1" s="1"/>
  <c r="Q121" i="1"/>
  <c r="O121" i="1"/>
  <c r="EQ120" i="1"/>
  <c r="EO120" i="1"/>
  <c r="EM120" i="1"/>
  <c r="EK120" i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I120" i="1"/>
  <c r="BG120" i="1"/>
  <c r="BE120" i="1"/>
  <c r="BC120" i="1"/>
  <c r="BA120" i="1"/>
  <c r="AY120" i="1"/>
  <c r="AW120" i="1"/>
  <c r="AU120" i="1"/>
  <c r="AS120" i="1"/>
  <c r="AQ120" i="1"/>
  <c r="AO120" i="1"/>
  <c r="AK120" i="1"/>
  <c r="AI120" i="1"/>
  <c r="AG120" i="1"/>
  <c r="AE120" i="1"/>
  <c r="AC120" i="1"/>
  <c r="AA120" i="1"/>
  <c r="Y120" i="1"/>
  <c r="W120" i="1"/>
  <c r="V120" i="1"/>
  <c r="EZ120" i="1" s="1"/>
  <c r="Q120" i="1"/>
  <c r="O120" i="1"/>
  <c r="EQ119" i="1"/>
  <c r="EO119" i="1"/>
  <c r="EM119" i="1"/>
  <c r="EK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I119" i="1"/>
  <c r="BG119" i="1"/>
  <c r="BD119" i="1"/>
  <c r="BD83" i="1" s="1"/>
  <c r="BC119" i="1"/>
  <c r="BA119" i="1"/>
  <c r="AY119" i="1"/>
  <c r="AW119" i="1"/>
  <c r="AU119" i="1"/>
  <c r="AS119" i="1"/>
  <c r="AQ119" i="1"/>
  <c r="AO119" i="1"/>
  <c r="AK119" i="1"/>
  <c r="AI119" i="1"/>
  <c r="AG119" i="1"/>
  <c r="AE119" i="1"/>
  <c r="AC119" i="1"/>
  <c r="AA119" i="1"/>
  <c r="Y119" i="1"/>
  <c r="W119" i="1"/>
  <c r="V119" i="1"/>
  <c r="Q119" i="1"/>
  <c r="O119" i="1"/>
  <c r="EQ118" i="1"/>
  <c r="EO118" i="1"/>
  <c r="EM118" i="1"/>
  <c r="EK118" i="1"/>
  <c r="EI118" i="1"/>
  <c r="EG118" i="1"/>
  <c r="EE118" i="1"/>
  <c r="EC118" i="1"/>
  <c r="EA118" i="1"/>
  <c r="DY118" i="1"/>
  <c r="DW118" i="1"/>
  <c r="DU118" i="1"/>
  <c r="DS118" i="1"/>
  <c r="DQ118" i="1"/>
  <c r="DO118" i="1"/>
  <c r="DL118" i="1"/>
  <c r="DK118" i="1"/>
  <c r="DI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V118" i="1"/>
  <c r="EZ118" i="1" s="1"/>
  <c r="Q118" i="1"/>
  <c r="O118" i="1"/>
  <c r="EZ117" i="1"/>
  <c r="EO117" i="1"/>
  <c r="EM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I117" i="1"/>
  <c r="BG117" i="1"/>
  <c r="BE117" i="1"/>
  <c r="BC117" i="1"/>
  <c r="BA117" i="1"/>
  <c r="AY117" i="1"/>
  <c r="AW117" i="1"/>
  <c r="AU117" i="1"/>
  <c r="AS117" i="1"/>
  <c r="AQ117" i="1"/>
  <c r="AO117" i="1"/>
  <c r="AI117" i="1"/>
  <c r="AG117" i="1"/>
  <c r="AE117" i="1"/>
  <c r="AC117" i="1"/>
  <c r="AA117" i="1"/>
  <c r="Y117" i="1"/>
  <c r="W117" i="1"/>
  <c r="Q117" i="1"/>
  <c r="O117" i="1"/>
  <c r="EZ116" i="1"/>
  <c r="EQ116" i="1"/>
  <c r="EO116" i="1"/>
  <c r="EM116" i="1"/>
  <c r="EK116" i="1"/>
  <c r="EI116" i="1"/>
  <c r="EG116" i="1"/>
  <c r="EE116" i="1"/>
  <c r="EC116" i="1"/>
  <c r="EA116" i="1"/>
  <c r="DY116" i="1"/>
  <c r="DW116" i="1"/>
  <c r="DU116" i="1"/>
  <c r="DS116" i="1"/>
  <c r="DQ116" i="1"/>
  <c r="DO116" i="1"/>
  <c r="DM116" i="1"/>
  <c r="DK116" i="1"/>
  <c r="DI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I116" i="1"/>
  <c r="BG116" i="1"/>
  <c r="BE116" i="1"/>
  <c r="BC116" i="1"/>
  <c r="BA116" i="1"/>
  <c r="AY116" i="1"/>
  <c r="AW116" i="1"/>
  <c r="AU116" i="1"/>
  <c r="AS116" i="1"/>
  <c r="AQ116" i="1"/>
  <c r="AO116" i="1"/>
  <c r="AK116" i="1"/>
  <c r="AI116" i="1"/>
  <c r="AG116" i="1"/>
  <c r="AE116" i="1"/>
  <c r="AC116" i="1"/>
  <c r="AA116" i="1"/>
  <c r="Y116" i="1"/>
  <c r="W116" i="1"/>
  <c r="Q116" i="1"/>
  <c r="O116" i="1"/>
  <c r="EZ115" i="1"/>
  <c r="EQ115" i="1"/>
  <c r="EO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I115" i="1"/>
  <c r="BG115" i="1"/>
  <c r="BE115" i="1"/>
  <c r="BC115" i="1"/>
  <c r="BA115" i="1"/>
  <c r="AY115" i="1"/>
  <c r="AW115" i="1"/>
  <c r="AU115" i="1"/>
  <c r="AS115" i="1"/>
  <c r="AQ115" i="1"/>
  <c r="AO115" i="1"/>
  <c r="AK115" i="1"/>
  <c r="AI115" i="1"/>
  <c r="AG115" i="1"/>
  <c r="AE115" i="1"/>
  <c r="AC115" i="1"/>
  <c r="AA115" i="1"/>
  <c r="Y115" i="1"/>
  <c r="W115" i="1"/>
  <c r="Q115" i="1"/>
  <c r="O115" i="1"/>
  <c r="EZ114" i="1"/>
  <c r="EQ114" i="1"/>
  <c r="EO114" i="1"/>
  <c r="EM114" i="1"/>
  <c r="EK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I114" i="1"/>
  <c r="BG114" i="1"/>
  <c r="BE114" i="1"/>
  <c r="BC114" i="1"/>
  <c r="BA114" i="1"/>
  <c r="AY114" i="1"/>
  <c r="AW114" i="1"/>
  <c r="AU114" i="1"/>
  <c r="AS114" i="1"/>
  <c r="AQ114" i="1"/>
  <c r="AO114" i="1"/>
  <c r="AK114" i="1"/>
  <c r="AI114" i="1"/>
  <c r="AG114" i="1"/>
  <c r="AE114" i="1"/>
  <c r="AC114" i="1"/>
  <c r="AA114" i="1"/>
  <c r="Y114" i="1"/>
  <c r="W114" i="1"/>
  <c r="Q114" i="1"/>
  <c r="O114" i="1"/>
  <c r="EZ113" i="1"/>
  <c r="EQ113" i="1"/>
  <c r="EO113" i="1"/>
  <c r="EM113" i="1"/>
  <c r="EK113" i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I113" i="1"/>
  <c r="BG113" i="1"/>
  <c r="BE113" i="1"/>
  <c r="BC113" i="1"/>
  <c r="BA113" i="1"/>
  <c r="AY113" i="1"/>
  <c r="AW113" i="1"/>
  <c r="AU113" i="1"/>
  <c r="AS113" i="1"/>
  <c r="AQ113" i="1"/>
  <c r="AO113" i="1"/>
  <c r="AK113" i="1"/>
  <c r="AI113" i="1"/>
  <c r="AG113" i="1"/>
  <c r="AE113" i="1"/>
  <c r="AC113" i="1"/>
  <c r="AA113" i="1"/>
  <c r="Y113" i="1"/>
  <c r="W113" i="1"/>
  <c r="Q113" i="1"/>
  <c r="O113" i="1"/>
  <c r="EZ112" i="1"/>
  <c r="EQ112" i="1"/>
  <c r="EO112" i="1"/>
  <c r="EM112" i="1"/>
  <c r="EK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I112" i="1"/>
  <c r="BG112" i="1"/>
  <c r="BE112" i="1"/>
  <c r="BC112" i="1"/>
  <c r="BA112" i="1"/>
  <c r="AY112" i="1"/>
  <c r="AW112" i="1"/>
  <c r="AU112" i="1"/>
  <c r="AS112" i="1"/>
  <c r="AQ112" i="1"/>
  <c r="AO112" i="1"/>
  <c r="AK112" i="1"/>
  <c r="AI112" i="1"/>
  <c r="AG112" i="1"/>
  <c r="AE112" i="1"/>
  <c r="AC112" i="1"/>
  <c r="AA112" i="1"/>
  <c r="Y112" i="1"/>
  <c r="W112" i="1"/>
  <c r="Q112" i="1"/>
  <c r="O112" i="1"/>
  <c r="EZ111" i="1"/>
  <c r="EQ111" i="1"/>
  <c r="EO111" i="1"/>
  <c r="EM111" i="1"/>
  <c r="EK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I111" i="1"/>
  <c r="BG111" i="1"/>
  <c r="BE111" i="1"/>
  <c r="BC111" i="1"/>
  <c r="BA111" i="1"/>
  <c r="AY111" i="1"/>
  <c r="AW111" i="1"/>
  <c r="AU111" i="1"/>
  <c r="AS111" i="1"/>
  <c r="AQ111" i="1"/>
  <c r="AO111" i="1"/>
  <c r="AK111" i="1"/>
  <c r="AI111" i="1"/>
  <c r="AG111" i="1"/>
  <c r="AE111" i="1"/>
  <c r="AC111" i="1"/>
  <c r="AA111" i="1"/>
  <c r="Y111" i="1"/>
  <c r="W111" i="1"/>
  <c r="Q111" i="1"/>
  <c r="O111" i="1"/>
  <c r="EZ110" i="1"/>
  <c r="EQ110" i="1"/>
  <c r="EO110" i="1"/>
  <c r="EM110" i="1"/>
  <c r="EK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I110" i="1"/>
  <c r="BG110" i="1"/>
  <c r="BE110" i="1"/>
  <c r="BC110" i="1"/>
  <c r="BA110" i="1"/>
  <c r="AY110" i="1"/>
  <c r="AW110" i="1"/>
  <c r="AU110" i="1"/>
  <c r="AS110" i="1"/>
  <c r="AQ110" i="1"/>
  <c r="AO110" i="1"/>
  <c r="AK110" i="1"/>
  <c r="AI110" i="1"/>
  <c r="AG110" i="1"/>
  <c r="AE110" i="1"/>
  <c r="AC110" i="1"/>
  <c r="AA110" i="1"/>
  <c r="Y110" i="1"/>
  <c r="W110" i="1"/>
  <c r="Q110" i="1"/>
  <c r="O110" i="1"/>
  <c r="EZ109" i="1"/>
  <c r="EQ109" i="1"/>
  <c r="EO109" i="1"/>
  <c r="EM109" i="1"/>
  <c r="EK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I109" i="1"/>
  <c r="BG109" i="1"/>
  <c r="BE109" i="1"/>
  <c r="BC109" i="1"/>
  <c r="BA109" i="1"/>
  <c r="AY109" i="1"/>
  <c r="AW109" i="1"/>
  <c r="AU109" i="1"/>
  <c r="AS109" i="1"/>
  <c r="AQ109" i="1"/>
  <c r="AO109" i="1"/>
  <c r="AK109" i="1"/>
  <c r="AI109" i="1"/>
  <c r="AG109" i="1"/>
  <c r="AE109" i="1"/>
  <c r="AC109" i="1"/>
  <c r="AA109" i="1"/>
  <c r="Y109" i="1"/>
  <c r="W109" i="1"/>
  <c r="Q109" i="1"/>
  <c r="O109" i="1"/>
  <c r="EZ108" i="1"/>
  <c r="EQ108" i="1"/>
  <c r="EO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I108" i="1"/>
  <c r="BG108" i="1"/>
  <c r="BE108" i="1"/>
  <c r="BC108" i="1"/>
  <c r="BA108" i="1"/>
  <c r="AY108" i="1"/>
  <c r="AW108" i="1"/>
  <c r="AU108" i="1"/>
  <c r="AS108" i="1"/>
  <c r="AQ108" i="1"/>
  <c r="AO108" i="1"/>
  <c r="AK108" i="1"/>
  <c r="AI108" i="1"/>
  <c r="AG108" i="1"/>
  <c r="AE108" i="1"/>
  <c r="AC108" i="1"/>
  <c r="AA108" i="1"/>
  <c r="Y108" i="1"/>
  <c r="W108" i="1"/>
  <c r="Q108" i="1"/>
  <c r="O108" i="1"/>
  <c r="EZ107" i="1"/>
  <c r="EQ107" i="1"/>
  <c r="EO107" i="1"/>
  <c r="EM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I107" i="1"/>
  <c r="BG107" i="1"/>
  <c r="BE107" i="1"/>
  <c r="BC107" i="1"/>
  <c r="BA107" i="1"/>
  <c r="AY107" i="1"/>
  <c r="AW107" i="1"/>
  <c r="AU107" i="1"/>
  <c r="AS107" i="1"/>
  <c r="AQ107" i="1"/>
  <c r="AO107" i="1"/>
  <c r="AK107" i="1"/>
  <c r="AI107" i="1"/>
  <c r="AG107" i="1"/>
  <c r="AE107" i="1"/>
  <c r="AC107" i="1"/>
  <c r="AA107" i="1"/>
  <c r="Y107" i="1"/>
  <c r="W107" i="1"/>
  <c r="Q107" i="1"/>
  <c r="O107" i="1"/>
  <c r="EZ106" i="1"/>
  <c r="EQ106" i="1"/>
  <c r="EO106" i="1"/>
  <c r="EM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I106" i="1"/>
  <c r="BG106" i="1"/>
  <c r="BE106" i="1"/>
  <c r="BC106" i="1"/>
  <c r="BA106" i="1"/>
  <c r="AY106" i="1"/>
  <c r="AW106" i="1"/>
  <c r="AU106" i="1"/>
  <c r="AS106" i="1"/>
  <c r="AQ106" i="1"/>
  <c r="AO106" i="1"/>
  <c r="AK106" i="1"/>
  <c r="AI106" i="1"/>
  <c r="AG106" i="1"/>
  <c r="AE106" i="1"/>
  <c r="AC106" i="1"/>
  <c r="AA106" i="1"/>
  <c r="Y106" i="1"/>
  <c r="W106" i="1"/>
  <c r="Q106" i="1"/>
  <c r="O106" i="1"/>
  <c r="EZ105" i="1"/>
  <c r="EQ105" i="1"/>
  <c r="EO105" i="1"/>
  <c r="EM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I105" i="1"/>
  <c r="BG105" i="1"/>
  <c r="BE105" i="1"/>
  <c r="BC105" i="1"/>
  <c r="BA105" i="1"/>
  <c r="AY105" i="1"/>
  <c r="AW105" i="1"/>
  <c r="AU105" i="1"/>
  <c r="AS105" i="1"/>
  <c r="AQ105" i="1"/>
  <c r="AO105" i="1"/>
  <c r="AK105" i="1"/>
  <c r="AI105" i="1"/>
  <c r="AG105" i="1"/>
  <c r="AE105" i="1"/>
  <c r="AC105" i="1"/>
  <c r="AA105" i="1"/>
  <c r="Y105" i="1"/>
  <c r="W105" i="1"/>
  <c r="Q105" i="1"/>
  <c r="O105" i="1"/>
  <c r="EZ104" i="1"/>
  <c r="EO104" i="1"/>
  <c r="EM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I104" i="1"/>
  <c r="BG104" i="1"/>
  <c r="BE104" i="1"/>
  <c r="BC104" i="1"/>
  <c r="BA104" i="1"/>
  <c r="AY104" i="1"/>
  <c r="AW104" i="1"/>
  <c r="AU104" i="1"/>
  <c r="AS104" i="1"/>
  <c r="AQ104" i="1"/>
  <c r="AO104" i="1"/>
  <c r="AI104" i="1"/>
  <c r="AG104" i="1"/>
  <c r="AE104" i="1"/>
  <c r="AC104" i="1"/>
  <c r="AA104" i="1"/>
  <c r="Y104" i="1"/>
  <c r="W104" i="1"/>
  <c r="Q104" i="1"/>
  <c r="O104" i="1"/>
  <c r="EZ103" i="1"/>
  <c r="EO103" i="1"/>
  <c r="EM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I103" i="1"/>
  <c r="BG103" i="1"/>
  <c r="BE103" i="1"/>
  <c r="BC103" i="1"/>
  <c r="BA103" i="1"/>
  <c r="AY103" i="1"/>
  <c r="AW103" i="1"/>
  <c r="AU103" i="1"/>
  <c r="AS103" i="1"/>
  <c r="AQ103" i="1"/>
  <c r="AO103" i="1"/>
  <c r="AI103" i="1"/>
  <c r="AG103" i="1"/>
  <c r="AE103" i="1"/>
  <c r="AC103" i="1"/>
  <c r="AA103" i="1"/>
  <c r="Y103" i="1"/>
  <c r="W103" i="1"/>
  <c r="Q103" i="1"/>
  <c r="O103" i="1"/>
  <c r="EZ102" i="1"/>
  <c r="EO102" i="1"/>
  <c r="EM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I102" i="1"/>
  <c r="BG102" i="1"/>
  <c r="BE102" i="1"/>
  <c r="BC102" i="1"/>
  <c r="BA102" i="1"/>
  <c r="AY102" i="1"/>
  <c r="AW102" i="1"/>
  <c r="AU102" i="1"/>
  <c r="AS102" i="1"/>
  <c r="AQ102" i="1"/>
  <c r="AO102" i="1"/>
  <c r="AI102" i="1"/>
  <c r="AG102" i="1"/>
  <c r="AE102" i="1"/>
  <c r="AC102" i="1"/>
  <c r="AA102" i="1"/>
  <c r="Y102" i="1"/>
  <c r="W102" i="1"/>
  <c r="Q102" i="1"/>
  <c r="O102" i="1"/>
  <c r="EZ101" i="1"/>
  <c r="EO101" i="1"/>
  <c r="EM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I101" i="1"/>
  <c r="BG101" i="1"/>
  <c r="BE101" i="1"/>
  <c r="BC101" i="1"/>
  <c r="BA101" i="1"/>
  <c r="AY101" i="1"/>
  <c r="AW101" i="1"/>
  <c r="AU101" i="1"/>
  <c r="AS101" i="1"/>
  <c r="AQ101" i="1"/>
  <c r="AO101" i="1"/>
  <c r="AI101" i="1"/>
  <c r="AG101" i="1"/>
  <c r="AE101" i="1"/>
  <c r="AC101" i="1"/>
  <c r="AA101" i="1"/>
  <c r="Y101" i="1"/>
  <c r="W101" i="1"/>
  <c r="Q101" i="1"/>
  <c r="O101" i="1"/>
  <c r="EZ100" i="1"/>
  <c r="EO100" i="1"/>
  <c r="EM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I100" i="1"/>
  <c r="BG100" i="1"/>
  <c r="BE100" i="1"/>
  <c r="BC100" i="1"/>
  <c r="BA100" i="1"/>
  <c r="AY100" i="1"/>
  <c r="AW100" i="1"/>
  <c r="AU100" i="1"/>
  <c r="AS100" i="1"/>
  <c r="AQ100" i="1"/>
  <c r="AO100" i="1"/>
  <c r="AK100" i="1"/>
  <c r="AI100" i="1"/>
  <c r="AG100" i="1"/>
  <c r="AE100" i="1"/>
  <c r="AC100" i="1"/>
  <c r="AA100" i="1"/>
  <c r="Y100" i="1"/>
  <c r="W100" i="1"/>
  <c r="Q100" i="1"/>
  <c r="O100" i="1"/>
  <c r="EZ99" i="1"/>
  <c r="EO99" i="1"/>
  <c r="EM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I99" i="1"/>
  <c r="BG99" i="1"/>
  <c r="BE99" i="1"/>
  <c r="BC99" i="1"/>
  <c r="BA99" i="1"/>
  <c r="AY99" i="1"/>
  <c r="AW99" i="1"/>
  <c r="AU99" i="1"/>
  <c r="AS99" i="1"/>
  <c r="AQ99" i="1"/>
  <c r="AO99" i="1"/>
  <c r="AK99" i="1"/>
  <c r="AI99" i="1"/>
  <c r="AG99" i="1"/>
  <c r="AE99" i="1"/>
  <c r="AC99" i="1"/>
  <c r="AA99" i="1"/>
  <c r="Y99" i="1"/>
  <c r="W99" i="1"/>
  <c r="Q99" i="1"/>
  <c r="O99" i="1"/>
  <c r="EZ98" i="1"/>
  <c r="EO98" i="1"/>
  <c r="EM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I98" i="1"/>
  <c r="BG98" i="1"/>
  <c r="BE98" i="1"/>
  <c r="BC98" i="1"/>
  <c r="BA98" i="1"/>
  <c r="AY98" i="1"/>
  <c r="AW98" i="1"/>
  <c r="AU98" i="1"/>
  <c r="AS98" i="1"/>
  <c r="AQ98" i="1"/>
  <c r="AO98" i="1"/>
  <c r="AK98" i="1"/>
  <c r="AI98" i="1"/>
  <c r="AG98" i="1"/>
  <c r="AE98" i="1"/>
  <c r="AC98" i="1"/>
  <c r="AA98" i="1"/>
  <c r="Y98" i="1"/>
  <c r="W98" i="1"/>
  <c r="Q98" i="1"/>
  <c r="O98" i="1"/>
  <c r="EZ97" i="1"/>
  <c r="EO97" i="1"/>
  <c r="EM97" i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I97" i="1"/>
  <c r="BG97" i="1"/>
  <c r="BE97" i="1"/>
  <c r="BC97" i="1"/>
  <c r="BA97" i="1"/>
  <c r="AY97" i="1"/>
  <c r="AW97" i="1"/>
  <c r="AU97" i="1"/>
  <c r="AS97" i="1"/>
  <c r="AQ97" i="1"/>
  <c r="AO97" i="1"/>
  <c r="AK97" i="1"/>
  <c r="AI97" i="1"/>
  <c r="AG97" i="1"/>
  <c r="AE97" i="1"/>
  <c r="AC97" i="1"/>
  <c r="AA97" i="1"/>
  <c r="Y97" i="1"/>
  <c r="W97" i="1"/>
  <c r="Q97" i="1"/>
  <c r="O97" i="1"/>
  <c r="EZ96" i="1"/>
  <c r="EO96" i="1"/>
  <c r="EM96" i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I96" i="1"/>
  <c r="BG96" i="1"/>
  <c r="BE96" i="1"/>
  <c r="BC96" i="1"/>
  <c r="BA96" i="1"/>
  <c r="AY96" i="1"/>
  <c r="AW96" i="1"/>
  <c r="AU96" i="1"/>
  <c r="AS96" i="1"/>
  <c r="AQ96" i="1"/>
  <c r="AO96" i="1"/>
  <c r="AI96" i="1"/>
  <c r="AG96" i="1"/>
  <c r="AE96" i="1"/>
  <c r="AC96" i="1"/>
  <c r="AA96" i="1"/>
  <c r="Y96" i="1"/>
  <c r="W96" i="1"/>
  <c r="Q96" i="1"/>
  <c r="O96" i="1"/>
  <c r="EZ95" i="1"/>
  <c r="EO95" i="1"/>
  <c r="EM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I95" i="1"/>
  <c r="BG95" i="1"/>
  <c r="BE95" i="1"/>
  <c r="BC95" i="1"/>
  <c r="BA95" i="1"/>
  <c r="AY95" i="1"/>
  <c r="AW95" i="1"/>
  <c r="AU95" i="1"/>
  <c r="AS95" i="1"/>
  <c r="AQ95" i="1"/>
  <c r="AO95" i="1"/>
  <c r="AI95" i="1"/>
  <c r="AG95" i="1"/>
  <c r="AE95" i="1"/>
  <c r="AC95" i="1"/>
  <c r="AA95" i="1"/>
  <c r="Y95" i="1"/>
  <c r="W95" i="1"/>
  <c r="Q95" i="1"/>
  <c r="O95" i="1"/>
  <c r="EZ94" i="1"/>
  <c r="EO94" i="1"/>
  <c r="EM94" i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I94" i="1"/>
  <c r="BG94" i="1"/>
  <c r="BE94" i="1"/>
  <c r="BC94" i="1"/>
  <c r="BA94" i="1"/>
  <c r="AY94" i="1"/>
  <c r="AW94" i="1"/>
  <c r="AU94" i="1"/>
  <c r="AS94" i="1"/>
  <c r="AQ94" i="1"/>
  <c r="AO94" i="1"/>
  <c r="AI94" i="1"/>
  <c r="AG94" i="1"/>
  <c r="AE94" i="1"/>
  <c r="AC94" i="1"/>
  <c r="AA94" i="1"/>
  <c r="Y94" i="1"/>
  <c r="W94" i="1"/>
  <c r="Q94" i="1"/>
  <c r="O94" i="1"/>
  <c r="EZ93" i="1"/>
  <c r="EO93" i="1"/>
  <c r="EM93" i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I93" i="1"/>
  <c r="BG93" i="1"/>
  <c r="BE93" i="1"/>
  <c r="BC93" i="1"/>
  <c r="BA93" i="1"/>
  <c r="AY93" i="1"/>
  <c r="AW93" i="1"/>
  <c r="AU93" i="1"/>
  <c r="AS93" i="1"/>
  <c r="AQ93" i="1"/>
  <c r="AO93" i="1"/>
  <c r="AI93" i="1"/>
  <c r="AG93" i="1"/>
  <c r="AE93" i="1"/>
  <c r="AC93" i="1"/>
  <c r="AA93" i="1"/>
  <c r="Y93" i="1"/>
  <c r="W93" i="1"/>
  <c r="Q93" i="1"/>
  <c r="O93" i="1"/>
  <c r="EZ92" i="1"/>
  <c r="EO92" i="1"/>
  <c r="EM92" i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I92" i="1"/>
  <c r="BG92" i="1"/>
  <c r="BE92" i="1"/>
  <c r="BC92" i="1"/>
  <c r="BA92" i="1"/>
  <c r="AY92" i="1"/>
  <c r="AW92" i="1"/>
  <c r="AU92" i="1"/>
  <c r="AS92" i="1"/>
  <c r="AQ92" i="1"/>
  <c r="AO92" i="1"/>
  <c r="AI92" i="1"/>
  <c r="AG92" i="1"/>
  <c r="AE92" i="1"/>
  <c r="AC92" i="1"/>
  <c r="AA92" i="1"/>
  <c r="Y92" i="1"/>
  <c r="W92" i="1"/>
  <c r="Q92" i="1"/>
  <c r="O92" i="1"/>
  <c r="EZ91" i="1"/>
  <c r="EO91" i="1"/>
  <c r="EM91" i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I91" i="1"/>
  <c r="BG91" i="1"/>
  <c r="BE91" i="1"/>
  <c r="BC91" i="1"/>
  <c r="BA91" i="1"/>
  <c r="AY91" i="1"/>
  <c r="AW91" i="1"/>
  <c r="AU91" i="1"/>
  <c r="AS91" i="1"/>
  <c r="AQ91" i="1"/>
  <c r="AO91" i="1"/>
  <c r="AI91" i="1"/>
  <c r="AG91" i="1"/>
  <c r="AE91" i="1"/>
  <c r="AC91" i="1"/>
  <c r="AA91" i="1"/>
  <c r="Y91" i="1"/>
  <c r="W91" i="1"/>
  <c r="Q91" i="1"/>
  <c r="O91" i="1"/>
  <c r="EZ90" i="1"/>
  <c r="EO90" i="1"/>
  <c r="EM90" i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I90" i="1"/>
  <c r="BG90" i="1"/>
  <c r="BE90" i="1"/>
  <c r="BC90" i="1"/>
  <c r="BA90" i="1"/>
  <c r="AY90" i="1"/>
  <c r="AW90" i="1"/>
  <c r="AU90" i="1"/>
  <c r="AS90" i="1"/>
  <c r="AQ90" i="1"/>
  <c r="AO90" i="1"/>
  <c r="AI90" i="1"/>
  <c r="AG90" i="1"/>
  <c r="AE90" i="1"/>
  <c r="AC90" i="1"/>
  <c r="AA90" i="1"/>
  <c r="Y90" i="1"/>
  <c r="W90" i="1"/>
  <c r="Q90" i="1"/>
  <c r="O90" i="1"/>
  <c r="EZ89" i="1"/>
  <c r="EO89" i="1"/>
  <c r="EM89" i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I89" i="1"/>
  <c r="BG89" i="1"/>
  <c r="BE89" i="1"/>
  <c r="BC89" i="1"/>
  <c r="BA89" i="1"/>
  <c r="AY89" i="1"/>
  <c r="AW89" i="1"/>
  <c r="AU89" i="1"/>
  <c r="AS89" i="1"/>
  <c r="AQ89" i="1"/>
  <c r="AO89" i="1"/>
  <c r="AI89" i="1"/>
  <c r="AG89" i="1"/>
  <c r="AE89" i="1"/>
  <c r="AC89" i="1"/>
  <c r="AA89" i="1"/>
  <c r="Y89" i="1"/>
  <c r="W89" i="1"/>
  <c r="Q89" i="1"/>
  <c r="O89" i="1"/>
  <c r="EZ88" i="1"/>
  <c r="EO88" i="1"/>
  <c r="EM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I88" i="1"/>
  <c r="BG88" i="1"/>
  <c r="BE88" i="1"/>
  <c r="BC88" i="1"/>
  <c r="BA88" i="1"/>
  <c r="AY88" i="1"/>
  <c r="AW88" i="1"/>
  <c r="AU88" i="1"/>
  <c r="AS88" i="1"/>
  <c r="AQ88" i="1"/>
  <c r="AO88" i="1"/>
  <c r="AI88" i="1"/>
  <c r="AG88" i="1"/>
  <c r="AE88" i="1"/>
  <c r="AC88" i="1"/>
  <c r="AA88" i="1"/>
  <c r="Y88" i="1"/>
  <c r="W88" i="1"/>
  <c r="Q88" i="1"/>
  <c r="O88" i="1"/>
  <c r="EZ87" i="1"/>
  <c r="EO87" i="1"/>
  <c r="EM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I87" i="1"/>
  <c r="BG87" i="1"/>
  <c r="BE87" i="1"/>
  <c r="BC87" i="1"/>
  <c r="BA87" i="1"/>
  <c r="AY87" i="1"/>
  <c r="AW87" i="1"/>
  <c r="AU87" i="1"/>
  <c r="AS87" i="1"/>
  <c r="AQ87" i="1"/>
  <c r="AO87" i="1"/>
  <c r="AI87" i="1"/>
  <c r="AG87" i="1"/>
  <c r="AE87" i="1"/>
  <c r="AC87" i="1"/>
  <c r="AA87" i="1"/>
  <c r="Y87" i="1"/>
  <c r="W87" i="1"/>
  <c r="Q87" i="1"/>
  <c r="O87" i="1"/>
  <c r="EZ86" i="1"/>
  <c r="EO86" i="1"/>
  <c r="EM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I86" i="1"/>
  <c r="BG86" i="1"/>
  <c r="BE86" i="1"/>
  <c r="BC86" i="1"/>
  <c r="BA86" i="1"/>
  <c r="AY86" i="1"/>
  <c r="AW86" i="1"/>
  <c r="AU86" i="1"/>
  <c r="AS86" i="1"/>
  <c r="AQ86" i="1"/>
  <c r="AO86" i="1"/>
  <c r="AI86" i="1"/>
  <c r="AG86" i="1"/>
  <c r="AE86" i="1"/>
  <c r="AC86" i="1"/>
  <c r="AA86" i="1"/>
  <c r="Y86" i="1"/>
  <c r="W86" i="1"/>
  <c r="Q86" i="1"/>
  <c r="O86" i="1"/>
  <c r="EZ85" i="1"/>
  <c r="EO85" i="1"/>
  <c r="EM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I85" i="1"/>
  <c r="BG85" i="1"/>
  <c r="BE85" i="1"/>
  <c r="BC85" i="1"/>
  <c r="BA85" i="1"/>
  <c r="AY85" i="1"/>
  <c r="AW85" i="1"/>
  <c r="AU85" i="1"/>
  <c r="AS85" i="1"/>
  <c r="AQ85" i="1"/>
  <c r="AO85" i="1"/>
  <c r="AI85" i="1"/>
  <c r="AG85" i="1"/>
  <c r="AE85" i="1"/>
  <c r="AC85" i="1"/>
  <c r="AA85" i="1"/>
  <c r="Y85" i="1"/>
  <c r="W85" i="1"/>
  <c r="Q85" i="1"/>
  <c r="O85" i="1"/>
  <c r="EZ84" i="1"/>
  <c r="EO84" i="1"/>
  <c r="EM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I84" i="1"/>
  <c r="BG84" i="1"/>
  <c r="BE84" i="1"/>
  <c r="BC84" i="1"/>
  <c r="BA84" i="1"/>
  <c r="AY84" i="1"/>
  <c r="AW84" i="1"/>
  <c r="AU84" i="1"/>
  <c r="AS84" i="1"/>
  <c r="AQ84" i="1"/>
  <c r="AO84" i="1"/>
  <c r="AI84" i="1"/>
  <c r="AG84" i="1"/>
  <c r="AE84" i="1"/>
  <c r="AC84" i="1"/>
  <c r="AA84" i="1"/>
  <c r="Y84" i="1"/>
  <c r="W84" i="1"/>
  <c r="Q84" i="1"/>
  <c r="O84" i="1"/>
  <c r="EW83" i="1"/>
  <c r="EV83" i="1"/>
  <c r="EU83" i="1"/>
  <c r="ET83" i="1"/>
  <c r="ES83" i="1"/>
  <c r="ER83" i="1"/>
  <c r="EP83" i="1"/>
  <c r="EN83" i="1"/>
  <c r="EL83" i="1"/>
  <c r="EJ83" i="1"/>
  <c r="EH83" i="1"/>
  <c r="EF83" i="1"/>
  <c r="ED83" i="1"/>
  <c r="EB83" i="1"/>
  <c r="DZ83" i="1"/>
  <c r="DX83" i="1"/>
  <c r="DV83" i="1"/>
  <c r="DT83" i="1"/>
  <c r="DR83" i="1"/>
  <c r="DP83" i="1"/>
  <c r="DN83" i="1"/>
  <c r="DL83" i="1"/>
  <c r="DJ83" i="1"/>
  <c r="DH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H83" i="1"/>
  <c r="BF83" i="1"/>
  <c r="BB83" i="1"/>
  <c r="AZ83" i="1"/>
  <c r="AX83" i="1"/>
  <c r="AV83" i="1"/>
  <c r="AT83" i="1"/>
  <c r="AR83" i="1"/>
  <c r="AP83" i="1"/>
  <c r="AN83" i="1"/>
  <c r="AM83" i="1"/>
  <c r="AL83" i="1"/>
  <c r="AK83" i="1"/>
  <c r="AJ83" i="1"/>
  <c r="AH83" i="1"/>
  <c r="AF83" i="1"/>
  <c r="AD83" i="1"/>
  <c r="AB83" i="1"/>
  <c r="Z83" i="1"/>
  <c r="X83" i="1"/>
  <c r="P83" i="1"/>
  <c r="N83" i="1"/>
  <c r="EO82" i="1"/>
  <c r="EM82" i="1"/>
  <c r="EG82" i="1"/>
  <c r="EE82" i="1"/>
  <c r="EE78" i="1" s="1"/>
  <c r="EC82" i="1"/>
  <c r="EA82" i="1"/>
  <c r="DX82" i="1"/>
  <c r="DW82" i="1"/>
  <c r="DU82" i="1"/>
  <c r="DS82" i="1"/>
  <c r="DS78" i="1" s="1"/>
  <c r="DQ82" i="1"/>
  <c r="DO82" i="1"/>
  <c r="DM82" i="1"/>
  <c r="DK82" i="1"/>
  <c r="DI82" i="1"/>
  <c r="DE82" i="1"/>
  <c r="DE78" i="1" s="1"/>
  <c r="DC82" i="1"/>
  <c r="DA82" i="1"/>
  <c r="CY82" i="1"/>
  <c r="CW82" i="1"/>
  <c r="CU82" i="1"/>
  <c r="CS82" i="1"/>
  <c r="CS78" i="1" s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I82" i="1"/>
  <c r="BG82" i="1"/>
  <c r="BE82" i="1"/>
  <c r="BC82" i="1"/>
  <c r="BA82" i="1"/>
  <c r="AY82" i="1"/>
  <c r="AW82" i="1"/>
  <c r="AU82" i="1"/>
  <c r="AU78" i="1" s="1"/>
  <c r="AS82" i="1"/>
  <c r="AQ82" i="1"/>
  <c r="AO82" i="1"/>
  <c r="AI82" i="1"/>
  <c r="AI78" i="1" s="1"/>
  <c r="AG82" i="1"/>
  <c r="AE82" i="1"/>
  <c r="AE78" i="1" s="1"/>
  <c r="AC82" i="1"/>
  <c r="AA82" i="1"/>
  <c r="Y82" i="1"/>
  <c r="W82" i="1"/>
  <c r="W78" i="1" s="1"/>
  <c r="Q82" i="1"/>
  <c r="O82" i="1"/>
  <c r="O78" i="1" s="1"/>
  <c r="EZ81" i="1"/>
  <c r="EO81" i="1"/>
  <c r="EM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I81" i="1"/>
  <c r="BG81" i="1"/>
  <c r="BE81" i="1"/>
  <c r="BC81" i="1"/>
  <c r="BA81" i="1"/>
  <c r="AY81" i="1"/>
  <c r="AW81" i="1"/>
  <c r="AU81" i="1"/>
  <c r="AS81" i="1"/>
  <c r="AQ81" i="1"/>
  <c r="AO81" i="1"/>
  <c r="AI81" i="1"/>
  <c r="AG81" i="1"/>
  <c r="AE81" i="1"/>
  <c r="AC81" i="1"/>
  <c r="AA81" i="1"/>
  <c r="Y81" i="1"/>
  <c r="W81" i="1"/>
  <c r="Q81" i="1"/>
  <c r="O81" i="1"/>
  <c r="EZ80" i="1"/>
  <c r="EO80" i="1"/>
  <c r="EM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I80" i="1"/>
  <c r="BG80" i="1"/>
  <c r="BE80" i="1"/>
  <c r="BC80" i="1"/>
  <c r="BA80" i="1"/>
  <c r="AY80" i="1"/>
  <c r="AW80" i="1"/>
  <c r="AU80" i="1"/>
  <c r="AS80" i="1"/>
  <c r="AQ80" i="1"/>
  <c r="AO80" i="1"/>
  <c r="AI80" i="1"/>
  <c r="AG80" i="1"/>
  <c r="AE80" i="1"/>
  <c r="AC80" i="1"/>
  <c r="AA80" i="1"/>
  <c r="Y80" i="1"/>
  <c r="W80" i="1"/>
  <c r="Q80" i="1"/>
  <c r="O80" i="1"/>
  <c r="EZ79" i="1"/>
  <c r="EO79" i="1"/>
  <c r="EM79" i="1"/>
  <c r="EI79" i="1"/>
  <c r="EI78" i="1" s="1"/>
  <c r="EG79" i="1"/>
  <c r="EG78" i="1" s="1"/>
  <c r="EE79" i="1"/>
  <c r="EC79" i="1"/>
  <c r="EA79" i="1"/>
  <c r="DY79" i="1"/>
  <c r="DW79" i="1"/>
  <c r="DU79" i="1"/>
  <c r="DU78" i="1" s="1"/>
  <c r="DS79" i="1"/>
  <c r="DQ79" i="1"/>
  <c r="DO79" i="1"/>
  <c r="DM79" i="1"/>
  <c r="DK79" i="1"/>
  <c r="DI79" i="1"/>
  <c r="DI78" i="1" s="1"/>
  <c r="DE79" i="1"/>
  <c r="DC79" i="1"/>
  <c r="DA79" i="1"/>
  <c r="CY79" i="1"/>
  <c r="CW79" i="1"/>
  <c r="CU79" i="1"/>
  <c r="CU78" i="1" s="1"/>
  <c r="CS79" i="1"/>
  <c r="CQ79" i="1"/>
  <c r="CO79" i="1"/>
  <c r="CM79" i="1"/>
  <c r="CK79" i="1"/>
  <c r="CI79" i="1"/>
  <c r="CI78" i="1" s="1"/>
  <c r="CG79" i="1"/>
  <c r="CE79" i="1"/>
  <c r="CC79" i="1"/>
  <c r="CA79" i="1"/>
  <c r="BY79" i="1"/>
  <c r="BW79" i="1"/>
  <c r="BW78" i="1" s="1"/>
  <c r="BU79" i="1"/>
  <c r="BS79" i="1"/>
  <c r="BQ79" i="1"/>
  <c r="BO79" i="1"/>
  <c r="BM79" i="1"/>
  <c r="BI79" i="1"/>
  <c r="BI78" i="1" s="1"/>
  <c r="BG79" i="1"/>
  <c r="BE79" i="1"/>
  <c r="BC79" i="1"/>
  <c r="BA79" i="1"/>
  <c r="AY79" i="1"/>
  <c r="AW79" i="1"/>
  <c r="AW78" i="1" s="1"/>
  <c r="AU79" i="1"/>
  <c r="AS79" i="1"/>
  <c r="AQ79" i="1"/>
  <c r="AO79" i="1"/>
  <c r="AI79" i="1"/>
  <c r="AG79" i="1"/>
  <c r="AE79" i="1"/>
  <c r="AC79" i="1"/>
  <c r="AA79" i="1"/>
  <c r="Y79" i="1"/>
  <c r="W79" i="1"/>
  <c r="Q79" i="1"/>
  <c r="O79" i="1"/>
  <c r="EW78" i="1"/>
  <c r="EV78" i="1"/>
  <c r="EU78" i="1"/>
  <c r="ET78" i="1"/>
  <c r="ES78" i="1"/>
  <c r="ER78" i="1"/>
  <c r="EQ78" i="1"/>
  <c r="EP78" i="1"/>
  <c r="EN78" i="1"/>
  <c r="EL78" i="1"/>
  <c r="EK78" i="1"/>
  <c r="EJ78" i="1"/>
  <c r="EH78" i="1"/>
  <c r="EF78" i="1"/>
  <c r="ED78" i="1"/>
  <c r="EB78" i="1"/>
  <c r="DZ78" i="1"/>
  <c r="DV78" i="1"/>
  <c r="DT78" i="1"/>
  <c r="DR78" i="1"/>
  <c r="DP78" i="1"/>
  <c r="DN78" i="1"/>
  <c r="DL78" i="1"/>
  <c r="DJ78" i="1"/>
  <c r="DH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H78" i="1"/>
  <c r="BG78" i="1"/>
  <c r="BF78" i="1"/>
  <c r="BD78" i="1"/>
  <c r="BB78" i="1"/>
  <c r="AZ78" i="1"/>
  <c r="AX78" i="1"/>
  <c r="AV78" i="1"/>
  <c r="AT78" i="1"/>
  <c r="AR78" i="1"/>
  <c r="AP78" i="1"/>
  <c r="AN78" i="1"/>
  <c r="AM78" i="1"/>
  <c r="AL78" i="1"/>
  <c r="AK78" i="1"/>
  <c r="AJ78" i="1"/>
  <c r="AH78" i="1"/>
  <c r="AF78" i="1"/>
  <c r="AD78" i="1"/>
  <c r="AB78" i="1"/>
  <c r="Z78" i="1"/>
  <c r="X78" i="1"/>
  <c r="V78" i="1"/>
  <c r="P78" i="1"/>
  <c r="N78" i="1"/>
  <c r="EZ77" i="1"/>
  <c r="EZ76" i="1" s="1"/>
  <c r="EO77" i="1"/>
  <c r="EO76" i="1" s="1"/>
  <c r="EM77" i="1"/>
  <c r="EG77" i="1"/>
  <c r="EG76" i="1" s="1"/>
  <c r="EE77" i="1"/>
  <c r="EE76" i="1" s="1"/>
  <c r="EC77" i="1"/>
  <c r="EC76" i="1" s="1"/>
  <c r="EA77" i="1"/>
  <c r="EA76" i="1" s="1"/>
  <c r="DY77" i="1"/>
  <c r="DY76" i="1" s="1"/>
  <c r="DW77" i="1"/>
  <c r="DW76" i="1" s="1"/>
  <c r="DU77" i="1"/>
  <c r="DU76" i="1" s="1"/>
  <c r="DS77" i="1"/>
  <c r="DS76" i="1" s="1"/>
  <c r="DQ77" i="1"/>
  <c r="DO77" i="1"/>
  <c r="DO76" i="1" s="1"/>
  <c r="DM77" i="1"/>
  <c r="DM76" i="1" s="1"/>
  <c r="DK77" i="1"/>
  <c r="DK76" i="1" s="1"/>
  <c r="DI77" i="1"/>
  <c r="DI76" i="1" s="1"/>
  <c r="DE77" i="1"/>
  <c r="DC77" i="1"/>
  <c r="DC76" i="1" s="1"/>
  <c r="DA77" i="1"/>
  <c r="DA76" i="1" s="1"/>
  <c r="CY77" i="1"/>
  <c r="CY76" i="1" s="1"/>
  <c r="CW77" i="1"/>
  <c r="CW76" i="1" s="1"/>
  <c r="CU77" i="1"/>
  <c r="CU76" i="1" s="1"/>
  <c r="CS77" i="1"/>
  <c r="CS76" i="1" s="1"/>
  <c r="CQ77" i="1"/>
  <c r="CQ76" i="1" s="1"/>
  <c r="CO77" i="1"/>
  <c r="CO76" i="1" s="1"/>
  <c r="CM77" i="1"/>
  <c r="CM76" i="1" s="1"/>
  <c r="CK77" i="1"/>
  <c r="CK76" i="1" s="1"/>
  <c r="CI77" i="1"/>
  <c r="CI76" i="1" s="1"/>
  <c r="CG77" i="1"/>
  <c r="CE77" i="1"/>
  <c r="CE76" i="1" s="1"/>
  <c r="CC77" i="1"/>
  <c r="CC76" i="1" s="1"/>
  <c r="CA77" i="1"/>
  <c r="BY77" i="1"/>
  <c r="BY76" i="1" s="1"/>
  <c r="BW77" i="1"/>
  <c r="BW76" i="1" s="1"/>
  <c r="BU77" i="1"/>
  <c r="BU76" i="1" s="1"/>
  <c r="BS77" i="1"/>
  <c r="BS76" i="1" s="1"/>
  <c r="BQ77" i="1"/>
  <c r="BQ76" i="1" s="1"/>
  <c r="BO77" i="1"/>
  <c r="BO76" i="1" s="1"/>
  <c r="BM77" i="1"/>
  <c r="BM76" i="1" s="1"/>
  <c r="BI77" i="1"/>
  <c r="BI76" i="1" s="1"/>
  <c r="BG77" i="1"/>
  <c r="BG76" i="1" s="1"/>
  <c r="BE77" i="1"/>
  <c r="BC77" i="1"/>
  <c r="BC76" i="1" s="1"/>
  <c r="BA77" i="1"/>
  <c r="BA76" i="1" s="1"/>
  <c r="AY77" i="1"/>
  <c r="AW77" i="1"/>
  <c r="AW76" i="1" s="1"/>
  <c r="AU77" i="1"/>
  <c r="AU76" i="1" s="1"/>
  <c r="AS77" i="1"/>
  <c r="AQ77" i="1"/>
  <c r="AQ76" i="1" s="1"/>
  <c r="AO77" i="1"/>
  <c r="AI77" i="1"/>
  <c r="AI76" i="1" s="1"/>
  <c r="AG77" i="1"/>
  <c r="AG76" i="1" s="1"/>
  <c r="AE77" i="1"/>
  <c r="AE76" i="1" s="1"/>
  <c r="AC77" i="1"/>
  <c r="AC76" i="1" s="1"/>
  <c r="AA77" i="1"/>
  <c r="AA76" i="1" s="1"/>
  <c r="Y77" i="1"/>
  <c r="Y76" i="1" s="1"/>
  <c r="W77" i="1"/>
  <c r="W76" i="1" s="1"/>
  <c r="Q77" i="1"/>
  <c r="O77" i="1"/>
  <c r="O76" i="1" s="1"/>
  <c r="EW76" i="1"/>
  <c r="EV76" i="1"/>
  <c r="EU76" i="1"/>
  <c r="ET76" i="1"/>
  <c r="ES76" i="1"/>
  <c r="ER76" i="1"/>
  <c r="EQ76" i="1"/>
  <c r="EP76" i="1"/>
  <c r="EN76" i="1"/>
  <c r="EM76" i="1"/>
  <c r="EL76" i="1"/>
  <c r="EK76" i="1"/>
  <c r="EJ76" i="1"/>
  <c r="EI76" i="1"/>
  <c r="EH76" i="1"/>
  <c r="EF76" i="1"/>
  <c r="ED76" i="1"/>
  <c r="EB76" i="1"/>
  <c r="DZ76" i="1"/>
  <c r="DX76" i="1"/>
  <c r="DV76" i="1"/>
  <c r="DT76" i="1"/>
  <c r="DR76" i="1"/>
  <c r="DQ76" i="1"/>
  <c r="DP76" i="1"/>
  <c r="DN76" i="1"/>
  <c r="DL76" i="1"/>
  <c r="DJ76" i="1"/>
  <c r="DH76" i="1"/>
  <c r="DE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G76" i="1"/>
  <c r="CF76" i="1"/>
  <c r="CD76" i="1"/>
  <c r="CB76" i="1"/>
  <c r="CA76" i="1"/>
  <c r="BZ76" i="1"/>
  <c r="BX76" i="1"/>
  <c r="BV76" i="1"/>
  <c r="BT76" i="1"/>
  <c r="BR76" i="1"/>
  <c r="BP76" i="1"/>
  <c r="BN76" i="1"/>
  <c r="BL76" i="1"/>
  <c r="BH76" i="1"/>
  <c r="BF76" i="1"/>
  <c r="BE76" i="1"/>
  <c r="BD76" i="1"/>
  <c r="BB76" i="1"/>
  <c r="AZ76" i="1"/>
  <c r="AY76" i="1"/>
  <c r="AX76" i="1"/>
  <c r="AV76" i="1"/>
  <c r="AT76" i="1"/>
  <c r="AS76" i="1"/>
  <c r="AR76" i="1"/>
  <c r="AP76" i="1"/>
  <c r="AO76" i="1"/>
  <c r="AN76" i="1"/>
  <c r="AM76" i="1"/>
  <c r="AL76" i="1"/>
  <c r="AK76" i="1"/>
  <c r="AJ76" i="1"/>
  <c r="AH76" i="1"/>
  <c r="AF76" i="1"/>
  <c r="AD76" i="1"/>
  <c r="AB76" i="1"/>
  <c r="Z76" i="1"/>
  <c r="X76" i="1"/>
  <c r="V76" i="1"/>
  <c r="P76" i="1"/>
  <c r="N76" i="1"/>
  <c r="EZ75" i="1"/>
  <c r="EO75" i="1"/>
  <c r="EM75" i="1"/>
  <c r="EG75" i="1"/>
  <c r="EE75" i="1"/>
  <c r="EC75" i="1"/>
  <c r="EA75" i="1"/>
  <c r="DY75" i="1"/>
  <c r="DW75" i="1"/>
  <c r="DU75" i="1"/>
  <c r="DS75" i="1"/>
  <c r="DQ75" i="1"/>
  <c r="DO75" i="1"/>
  <c r="DM75" i="1"/>
  <c r="DK75" i="1"/>
  <c r="DI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O73" i="1" s="1"/>
  <c r="BM75" i="1"/>
  <c r="BI75" i="1"/>
  <c r="BG75" i="1"/>
  <c r="BE75" i="1"/>
  <c r="BC75" i="1"/>
  <c r="BA75" i="1"/>
  <c r="BA73" i="1" s="1"/>
  <c r="AY75" i="1"/>
  <c r="AW75" i="1"/>
  <c r="AU75" i="1"/>
  <c r="AS75" i="1"/>
  <c r="AQ75" i="1"/>
  <c r="AO75" i="1"/>
  <c r="AI75" i="1"/>
  <c r="AI73" i="1" s="1"/>
  <c r="AG75" i="1"/>
  <c r="AE75" i="1"/>
  <c r="AC75" i="1"/>
  <c r="AA75" i="1"/>
  <c r="Y75" i="1"/>
  <c r="W75" i="1"/>
  <c r="Q75" i="1"/>
  <c r="O75" i="1"/>
  <c r="EO74" i="1"/>
  <c r="EM74" i="1"/>
  <c r="EG74" i="1"/>
  <c r="EG73" i="1" s="1"/>
  <c r="EE74" i="1"/>
  <c r="EE73" i="1" s="1"/>
  <c r="EB74" i="1"/>
  <c r="EB73" i="1" s="1"/>
  <c r="EA74" i="1"/>
  <c r="DX74" i="1"/>
  <c r="DY74" i="1" s="1"/>
  <c r="DW74" i="1"/>
  <c r="DU74" i="1"/>
  <c r="DS74" i="1"/>
  <c r="DQ74" i="1"/>
  <c r="DO74" i="1"/>
  <c r="DL74" i="1"/>
  <c r="DL73" i="1" s="1"/>
  <c r="DK74" i="1"/>
  <c r="DI74" i="1"/>
  <c r="DE74" i="1"/>
  <c r="DE73" i="1" s="1"/>
  <c r="DC74" i="1"/>
  <c r="DA74" i="1"/>
  <c r="CY74" i="1"/>
  <c r="CW74" i="1"/>
  <c r="CU74" i="1"/>
  <c r="CS74" i="1"/>
  <c r="CS73" i="1" s="1"/>
  <c r="CP74" i="1"/>
  <c r="CQ74" i="1" s="1"/>
  <c r="CO74" i="1"/>
  <c r="CM74" i="1"/>
  <c r="CK74" i="1"/>
  <c r="CI74" i="1"/>
  <c r="CI73" i="1" s="1"/>
  <c r="CG74" i="1"/>
  <c r="CG73" i="1" s="1"/>
  <c r="CE74" i="1"/>
  <c r="CC74" i="1"/>
  <c r="CA74" i="1"/>
  <c r="BY74" i="1"/>
  <c r="BW74" i="1"/>
  <c r="BW73" i="1" s="1"/>
  <c r="BU74" i="1"/>
  <c r="BU73" i="1" s="1"/>
  <c r="BS74" i="1"/>
  <c r="BQ74" i="1"/>
  <c r="BO74" i="1"/>
  <c r="BM74" i="1"/>
  <c r="BH74" i="1"/>
  <c r="BG74" i="1"/>
  <c r="BG73" i="1" s="1"/>
  <c r="BE74" i="1"/>
  <c r="BC74" i="1"/>
  <c r="BA74" i="1"/>
  <c r="AY74" i="1"/>
  <c r="AW74" i="1"/>
  <c r="AU74" i="1"/>
  <c r="AU73" i="1" s="1"/>
  <c r="AS74" i="1"/>
  <c r="AQ74" i="1"/>
  <c r="AO74" i="1"/>
  <c r="AM74" i="1"/>
  <c r="AM73" i="1" s="1"/>
  <c r="AI74" i="1"/>
  <c r="AG74" i="1"/>
  <c r="AG73" i="1" s="1"/>
  <c r="AE74" i="1"/>
  <c r="AC74" i="1"/>
  <c r="AC73" i="1" s="1"/>
  <c r="AA74" i="1"/>
  <c r="Y74" i="1"/>
  <c r="W74" i="1"/>
  <c r="Q74" i="1"/>
  <c r="Q73" i="1" s="1"/>
  <c r="O74" i="1"/>
  <c r="EW73" i="1"/>
  <c r="EV73" i="1"/>
  <c r="EU73" i="1"/>
  <c r="ET73" i="1"/>
  <c r="ES73" i="1"/>
  <c r="ER73" i="1"/>
  <c r="EQ73" i="1"/>
  <c r="EP73" i="1"/>
  <c r="EN73" i="1"/>
  <c r="EL73" i="1"/>
  <c r="EK73" i="1"/>
  <c r="EJ73" i="1"/>
  <c r="EI73" i="1"/>
  <c r="EH73" i="1"/>
  <c r="EF73" i="1"/>
  <c r="ED73" i="1"/>
  <c r="DZ73" i="1"/>
  <c r="DV73" i="1"/>
  <c r="DT73" i="1"/>
  <c r="DR73" i="1"/>
  <c r="DP73" i="1"/>
  <c r="DN73" i="1"/>
  <c r="DJ73" i="1"/>
  <c r="DH73" i="1"/>
  <c r="DD73" i="1"/>
  <c r="DC73" i="1"/>
  <c r="DB73" i="1"/>
  <c r="CZ73" i="1"/>
  <c r="CX73" i="1"/>
  <c r="CV73" i="1"/>
  <c r="CT73" i="1"/>
  <c r="CR73" i="1"/>
  <c r="CN73" i="1"/>
  <c r="CL73" i="1"/>
  <c r="CJ73" i="1"/>
  <c r="CH73" i="1"/>
  <c r="CF73" i="1"/>
  <c r="CD73" i="1"/>
  <c r="CB73" i="1"/>
  <c r="BZ73" i="1"/>
  <c r="BX73" i="1"/>
  <c r="BV73" i="1"/>
  <c r="BT73" i="1"/>
  <c r="BS73" i="1"/>
  <c r="BR73" i="1"/>
  <c r="BP73" i="1"/>
  <c r="BN73" i="1"/>
  <c r="BL73" i="1"/>
  <c r="BF73" i="1"/>
  <c r="BD73" i="1"/>
  <c r="BB73" i="1"/>
  <c r="AZ73" i="1"/>
  <c r="AX73" i="1"/>
  <c r="AV73" i="1"/>
  <c r="AT73" i="1"/>
  <c r="AR73" i="1"/>
  <c r="AP73" i="1"/>
  <c r="AN73" i="1"/>
  <c r="AL73" i="1"/>
  <c r="AK73" i="1"/>
  <c r="AJ73" i="1"/>
  <c r="AH73" i="1"/>
  <c r="AF73" i="1"/>
  <c r="AD73" i="1"/>
  <c r="AB73" i="1"/>
  <c r="Z73" i="1"/>
  <c r="X73" i="1"/>
  <c r="V73" i="1"/>
  <c r="P73" i="1"/>
  <c r="N73" i="1"/>
  <c r="EZ72" i="1"/>
  <c r="EU72" i="1"/>
  <c r="EO72" i="1"/>
  <c r="EM72" i="1"/>
  <c r="EG72" i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I72" i="1"/>
  <c r="BG72" i="1"/>
  <c r="BE72" i="1"/>
  <c r="BC72" i="1"/>
  <c r="BA72" i="1"/>
  <c r="AY72" i="1"/>
  <c r="AW72" i="1"/>
  <c r="AU72" i="1"/>
  <c r="AS72" i="1"/>
  <c r="AQ72" i="1"/>
  <c r="AO72" i="1"/>
  <c r="AI72" i="1"/>
  <c r="AG72" i="1"/>
  <c r="AE72" i="1"/>
  <c r="AC72" i="1"/>
  <c r="AA72" i="1"/>
  <c r="Y72" i="1"/>
  <c r="W72" i="1"/>
  <c r="Q72" i="1"/>
  <c r="O72" i="1"/>
  <c r="EZ71" i="1"/>
  <c r="EU71" i="1"/>
  <c r="EO71" i="1"/>
  <c r="EM71" i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E71" i="1"/>
  <c r="DC71" i="1"/>
  <c r="DC69" i="1" s="1"/>
  <c r="DA71" i="1"/>
  <c r="CY71" i="1"/>
  <c r="CW71" i="1"/>
  <c r="CU71" i="1"/>
  <c r="CS71" i="1"/>
  <c r="CS69" i="1" s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I71" i="1"/>
  <c r="BG71" i="1"/>
  <c r="BG69" i="1" s="1"/>
  <c r="BE71" i="1"/>
  <c r="BC71" i="1"/>
  <c r="BA71" i="1"/>
  <c r="AY71" i="1"/>
  <c r="AW71" i="1"/>
  <c r="AU71" i="1"/>
  <c r="AU69" i="1" s="1"/>
  <c r="AS71" i="1"/>
  <c r="AQ71" i="1"/>
  <c r="AO71" i="1"/>
  <c r="AI71" i="1"/>
  <c r="AI69" i="1" s="1"/>
  <c r="AG71" i="1"/>
  <c r="AE71" i="1"/>
  <c r="AC71" i="1"/>
  <c r="AA71" i="1"/>
  <c r="Y71" i="1"/>
  <c r="W71" i="1"/>
  <c r="W69" i="1" s="1"/>
  <c r="Q71" i="1"/>
  <c r="O71" i="1"/>
  <c r="EO70" i="1"/>
  <c r="EM70" i="1"/>
  <c r="EG70" i="1"/>
  <c r="EE70" i="1"/>
  <c r="EE69" i="1" s="1"/>
  <c r="EB70" i="1"/>
  <c r="EC70" i="1" s="1"/>
  <c r="EA70" i="1"/>
  <c r="DY70" i="1"/>
  <c r="DW70" i="1"/>
  <c r="DU70" i="1"/>
  <c r="DS70" i="1"/>
  <c r="DS69" i="1" s="1"/>
  <c r="DQ70" i="1"/>
  <c r="DO70" i="1"/>
  <c r="DM70" i="1"/>
  <c r="DK70" i="1"/>
  <c r="DI70" i="1"/>
  <c r="DE70" i="1"/>
  <c r="DE69" i="1" s="1"/>
  <c r="DC70" i="1"/>
  <c r="DA70" i="1"/>
  <c r="CY70" i="1"/>
  <c r="CW70" i="1"/>
  <c r="CU70" i="1"/>
  <c r="CP70" i="1"/>
  <c r="EZ70" i="1" s="1"/>
  <c r="CO70" i="1"/>
  <c r="CM70" i="1"/>
  <c r="CK70" i="1"/>
  <c r="CI70" i="1"/>
  <c r="CG70" i="1"/>
  <c r="CE70" i="1"/>
  <c r="CE69" i="1" s="1"/>
  <c r="CC70" i="1"/>
  <c r="CA70" i="1"/>
  <c r="BY70" i="1"/>
  <c r="BW70" i="1"/>
  <c r="BU70" i="1"/>
  <c r="BS70" i="1"/>
  <c r="BS69" i="1" s="1"/>
  <c r="BQ70" i="1"/>
  <c r="BO70" i="1"/>
  <c r="BM70" i="1"/>
  <c r="BI70" i="1"/>
  <c r="BG70" i="1"/>
  <c r="BE70" i="1"/>
  <c r="BE69" i="1" s="1"/>
  <c r="BC70" i="1"/>
  <c r="BA70" i="1"/>
  <c r="AY70" i="1"/>
  <c r="AW70" i="1"/>
  <c r="AU70" i="1"/>
  <c r="AS70" i="1"/>
  <c r="AS69" i="1" s="1"/>
  <c r="AQ70" i="1"/>
  <c r="AO70" i="1"/>
  <c r="AM70" i="1"/>
  <c r="AM69" i="1" s="1"/>
  <c r="AI70" i="1"/>
  <c r="AG70" i="1"/>
  <c r="AE70" i="1"/>
  <c r="AE69" i="1" s="1"/>
  <c r="AC70" i="1"/>
  <c r="AA70" i="1"/>
  <c r="Y70" i="1"/>
  <c r="W70" i="1"/>
  <c r="Q70" i="1"/>
  <c r="O70" i="1"/>
  <c r="EW69" i="1"/>
  <c r="EV69" i="1"/>
  <c r="EU69" i="1"/>
  <c r="ET69" i="1"/>
  <c r="ES69" i="1"/>
  <c r="ER69" i="1"/>
  <c r="EQ69" i="1"/>
  <c r="EP69" i="1"/>
  <c r="EN69" i="1"/>
  <c r="EL69" i="1"/>
  <c r="EK69" i="1"/>
  <c r="EJ69" i="1"/>
  <c r="EI69" i="1"/>
  <c r="EH69" i="1"/>
  <c r="EF69" i="1"/>
  <c r="ED69" i="1"/>
  <c r="EB69" i="1"/>
  <c r="DZ69" i="1"/>
  <c r="DX69" i="1"/>
  <c r="DV69" i="1"/>
  <c r="DT69" i="1"/>
  <c r="DR69" i="1"/>
  <c r="DP69" i="1"/>
  <c r="DN69" i="1"/>
  <c r="DL69" i="1"/>
  <c r="DJ69" i="1"/>
  <c r="DH69" i="1"/>
  <c r="DD69" i="1"/>
  <c r="DB69" i="1"/>
  <c r="CZ69" i="1"/>
  <c r="CX69" i="1"/>
  <c r="CV69" i="1"/>
  <c r="CT69" i="1"/>
  <c r="CR69" i="1"/>
  <c r="CN69" i="1"/>
  <c r="CL69" i="1"/>
  <c r="CJ69" i="1"/>
  <c r="CH69" i="1"/>
  <c r="CF69" i="1"/>
  <c r="CD69" i="1"/>
  <c r="CB69" i="1"/>
  <c r="BZ69" i="1"/>
  <c r="BX69" i="1"/>
  <c r="BV69" i="1"/>
  <c r="BU69" i="1"/>
  <c r="BT69" i="1"/>
  <c r="BR69" i="1"/>
  <c r="BP69" i="1"/>
  <c r="BN69" i="1"/>
  <c r="BL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K69" i="1"/>
  <c r="AJ69" i="1"/>
  <c r="AH69" i="1"/>
  <c r="AF69" i="1"/>
  <c r="AD69" i="1"/>
  <c r="AB69" i="1"/>
  <c r="Z69" i="1"/>
  <c r="X69" i="1"/>
  <c r="V69" i="1"/>
  <c r="P69" i="1"/>
  <c r="N69" i="1"/>
  <c r="EZ68" i="1"/>
  <c r="EO68" i="1"/>
  <c r="EM68" i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I68" i="1"/>
  <c r="BG68" i="1"/>
  <c r="BE68" i="1"/>
  <c r="BC68" i="1"/>
  <c r="BA68" i="1"/>
  <c r="AY68" i="1"/>
  <c r="AW68" i="1"/>
  <c r="AU68" i="1"/>
  <c r="AS68" i="1"/>
  <c r="AQ68" i="1"/>
  <c r="AO68" i="1"/>
  <c r="AI68" i="1"/>
  <c r="AG68" i="1"/>
  <c r="AE68" i="1"/>
  <c r="AC68" i="1"/>
  <c r="AA68" i="1"/>
  <c r="Y68" i="1"/>
  <c r="W68" i="1"/>
  <c r="Q68" i="1"/>
  <c r="O68" i="1"/>
  <c r="EZ67" i="1"/>
  <c r="EZ66" i="1" s="1"/>
  <c r="EO67" i="1"/>
  <c r="EM67" i="1"/>
  <c r="EG67" i="1"/>
  <c r="EE67" i="1"/>
  <c r="EE66" i="1" s="1"/>
  <c r="EC67" i="1"/>
  <c r="EA67" i="1"/>
  <c r="EA66" i="1" s="1"/>
  <c r="DY67" i="1"/>
  <c r="DW67" i="1"/>
  <c r="DU67" i="1"/>
  <c r="DS67" i="1"/>
  <c r="DQ67" i="1"/>
  <c r="DO67" i="1"/>
  <c r="DM67" i="1"/>
  <c r="DK67" i="1"/>
  <c r="DI67" i="1"/>
  <c r="DE67" i="1"/>
  <c r="DE66" i="1" s="1"/>
  <c r="DC67" i="1"/>
  <c r="DA67" i="1"/>
  <c r="DA66" i="1" s="1"/>
  <c r="CY67" i="1"/>
  <c r="CW67" i="1"/>
  <c r="CU67" i="1"/>
  <c r="CS67" i="1"/>
  <c r="CS66" i="1" s="1"/>
  <c r="CQ67" i="1"/>
  <c r="CO67" i="1"/>
  <c r="CO66" i="1" s="1"/>
  <c r="CM67" i="1"/>
  <c r="CK67" i="1"/>
  <c r="CI67" i="1"/>
  <c r="CG67" i="1"/>
  <c r="CG66" i="1" s="1"/>
  <c r="CE67" i="1"/>
  <c r="CC67" i="1"/>
  <c r="CC66" i="1" s="1"/>
  <c r="CA67" i="1"/>
  <c r="BY67" i="1"/>
  <c r="BW67" i="1"/>
  <c r="BU67" i="1"/>
  <c r="BU66" i="1" s="1"/>
  <c r="BS67" i="1"/>
  <c r="BQ67" i="1"/>
  <c r="BQ66" i="1" s="1"/>
  <c r="BO67" i="1"/>
  <c r="BM67" i="1"/>
  <c r="BI67" i="1"/>
  <c r="BG67" i="1"/>
  <c r="BG66" i="1" s="1"/>
  <c r="BE67" i="1"/>
  <c r="BC67" i="1"/>
  <c r="BC66" i="1" s="1"/>
  <c r="BA67" i="1"/>
  <c r="AY67" i="1"/>
  <c r="AW67" i="1"/>
  <c r="AU67" i="1"/>
  <c r="AU66" i="1" s="1"/>
  <c r="AS67" i="1"/>
  <c r="AQ67" i="1"/>
  <c r="AQ66" i="1" s="1"/>
  <c r="AO67" i="1"/>
  <c r="AI67" i="1"/>
  <c r="AG67" i="1"/>
  <c r="AE67" i="1"/>
  <c r="AE66" i="1" s="1"/>
  <c r="AC67" i="1"/>
  <c r="AA67" i="1"/>
  <c r="AA66" i="1" s="1"/>
  <c r="Y67" i="1"/>
  <c r="W67" i="1"/>
  <c r="Q67" i="1"/>
  <c r="O67" i="1"/>
  <c r="EW66" i="1"/>
  <c r="EV66" i="1"/>
  <c r="EU66" i="1"/>
  <c r="ET66" i="1"/>
  <c r="ES66" i="1"/>
  <c r="ER66" i="1"/>
  <c r="EQ66" i="1"/>
  <c r="EP66" i="1"/>
  <c r="EN66" i="1"/>
  <c r="EL66" i="1"/>
  <c r="EK66" i="1"/>
  <c r="EJ66" i="1"/>
  <c r="EI66" i="1"/>
  <c r="EH66" i="1"/>
  <c r="EF66" i="1"/>
  <c r="ED66" i="1"/>
  <c r="EB66" i="1"/>
  <c r="DZ66" i="1"/>
  <c r="DX66" i="1"/>
  <c r="DV66" i="1"/>
  <c r="DT66" i="1"/>
  <c r="DR66" i="1"/>
  <c r="DP66" i="1"/>
  <c r="DO66" i="1"/>
  <c r="DN66" i="1"/>
  <c r="DL66" i="1"/>
  <c r="DJ66" i="1"/>
  <c r="DH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H66" i="1"/>
  <c r="BF66" i="1"/>
  <c r="BD66" i="1"/>
  <c r="BB66" i="1"/>
  <c r="AZ66" i="1"/>
  <c r="AX66" i="1"/>
  <c r="AV66" i="1"/>
  <c r="AT66" i="1"/>
  <c r="AR66" i="1"/>
  <c r="AP66" i="1"/>
  <c r="AN66" i="1"/>
  <c r="AM66" i="1"/>
  <c r="AL66" i="1"/>
  <c r="AK66" i="1"/>
  <c r="AJ66" i="1"/>
  <c r="AH66" i="1"/>
  <c r="AF66" i="1"/>
  <c r="AD66" i="1"/>
  <c r="AB66" i="1"/>
  <c r="Z66" i="1"/>
  <c r="X66" i="1"/>
  <c r="V66" i="1"/>
  <c r="P66" i="1"/>
  <c r="N66" i="1"/>
  <c r="EZ65" i="1"/>
  <c r="EO65" i="1"/>
  <c r="EO63" i="1" s="1"/>
  <c r="EM65" i="1"/>
  <c r="EG65" i="1"/>
  <c r="EE65" i="1"/>
  <c r="EE63" i="1" s="1"/>
  <c r="EC65" i="1"/>
  <c r="EA65" i="1"/>
  <c r="DY65" i="1"/>
  <c r="DW65" i="1"/>
  <c r="DU65" i="1"/>
  <c r="DS65" i="1"/>
  <c r="DQ65" i="1"/>
  <c r="DO65" i="1"/>
  <c r="DM65" i="1"/>
  <c r="DK65" i="1"/>
  <c r="DI65" i="1"/>
  <c r="DE65" i="1"/>
  <c r="DC65" i="1"/>
  <c r="DA65" i="1"/>
  <c r="CY65" i="1"/>
  <c r="CW65" i="1"/>
  <c r="CU65" i="1"/>
  <c r="CS65" i="1"/>
  <c r="CQ65" i="1"/>
  <c r="CO65" i="1"/>
  <c r="CM65" i="1"/>
  <c r="CK65" i="1"/>
  <c r="CK63" i="1" s="1"/>
  <c r="CI65" i="1"/>
  <c r="CG65" i="1"/>
  <c r="CE65" i="1"/>
  <c r="CE63" i="1" s="1"/>
  <c r="CC65" i="1"/>
  <c r="CA65" i="1"/>
  <c r="BY65" i="1"/>
  <c r="BW65" i="1"/>
  <c r="BU65" i="1"/>
  <c r="BS65" i="1"/>
  <c r="BQ65" i="1"/>
  <c r="BO65" i="1"/>
  <c r="BM65" i="1"/>
  <c r="BM63" i="1" s="1"/>
  <c r="BI65" i="1"/>
  <c r="BG65" i="1"/>
  <c r="BE65" i="1"/>
  <c r="BC65" i="1"/>
  <c r="BA65" i="1"/>
  <c r="AY65" i="1"/>
  <c r="AW65" i="1"/>
  <c r="AU65" i="1"/>
  <c r="AS65" i="1"/>
  <c r="AS63" i="1" s="1"/>
  <c r="AQ65" i="1"/>
  <c r="AO65" i="1"/>
  <c r="AI65" i="1"/>
  <c r="AG65" i="1"/>
  <c r="AE65" i="1"/>
  <c r="AC65" i="1"/>
  <c r="AA65" i="1"/>
  <c r="Y65" i="1"/>
  <c r="W65" i="1"/>
  <c r="Q65" i="1"/>
  <c r="O65" i="1"/>
  <c r="EO64" i="1"/>
  <c r="EM64" i="1"/>
  <c r="EG64" i="1"/>
  <c r="EG63" i="1" s="1"/>
  <c r="EE64" i="1"/>
  <c r="EB64" i="1"/>
  <c r="EC64" i="1" s="1"/>
  <c r="DZ64" i="1"/>
  <c r="DY64" i="1"/>
  <c r="DX64" i="1"/>
  <c r="DX63" i="1" s="1"/>
  <c r="DW64" i="1"/>
  <c r="DW63" i="1" s="1"/>
  <c r="DU64" i="1"/>
  <c r="DS64" i="1"/>
  <c r="DQ64" i="1"/>
  <c r="DQ63" i="1" s="1"/>
  <c r="DO64" i="1"/>
  <c r="DM64" i="1"/>
  <c r="DK64" i="1"/>
  <c r="DK63" i="1" s="1"/>
  <c r="DI64" i="1"/>
  <c r="DE64" i="1"/>
  <c r="DC64" i="1"/>
  <c r="DC63" i="1" s="1"/>
  <c r="DA64" i="1"/>
  <c r="CY64" i="1"/>
  <c r="CW64" i="1"/>
  <c r="CW63" i="1" s="1"/>
  <c r="CU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M63" i="1" s="1"/>
  <c r="AI64" i="1"/>
  <c r="AI63" i="1" s="1"/>
  <c r="AG64" i="1"/>
  <c r="AE64" i="1"/>
  <c r="AC64" i="1"/>
  <c r="AA64" i="1"/>
  <c r="Y64" i="1"/>
  <c r="W64" i="1"/>
  <c r="W63" i="1" s="1"/>
  <c r="Q64" i="1"/>
  <c r="O64" i="1"/>
  <c r="EW63" i="1"/>
  <c r="EV63" i="1"/>
  <c r="EU63" i="1"/>
  <c r="ET63" i="1"/>
  <c r="ES63" i="1"/>
  <c r="ER63" i="1"/>
  <c r="EQ63" i="1"/>
  <c r="EP63" i="1"/>
  <c r="EN63" i="1"/>
  <c r="EL63" i="1"/>
  <c r="EK63" i="1"/>
  <c r="EJ63" i="1"/>
  <c r="EI63" i="1"/>
  <c r="EH63" i="1"/>
  <c r="EF63" i="1"/>
  <c r="ED63" i="1"/>
  <c r="DV63" i="1"/>
  <c r="DT63" i="1"/>
  <c r="DR63" i="1"/>
  <c r="DP63" i="1"/>
  <c r="DN63" i="1"/>
  <c r="DL63" i="1"/>
  <c r="DJ63" i="1"/>
  <c r="DH63" i="1"/>
  <c r="DE63" i="1"/>
  <c r="DD63" i="1"/>
  <c r="DB63" i="1"/>
  <c r="CZ63" i="1"/>
  <c r="CX63" i="1"/>
  <c r="CV63" i="1"/>
  <c r="CT63" i="1"/>
  <c r="CS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S63" i="1"/>
  <c r="BR63" i="1"/>
  <c r="BP63" i="1"/>
  <c r="BN63" i="1"/>
  <c r="BL63" i="1"/>
  <c r="BH63" i="1"/>
  <c r="BF63" i="1"/>
  <c r="BD63" i="1"/>
  <c r="BB63" i="1"/>
  <c r="AZ63" i="1"/>
  <c r="AY63" i="1"/>
  <c r="AX63" i="1"/>
  <c r="AV63" i="1"/>
  <c r="AT63" i="1"/>
  <c r="AR63" i="1"/>
  <c r="AP63" i="1"/>
  <c r="AN63" i="1"/>
  <c r="AL63" i="1"/>
  <c r="AK63" i="1"/>
  <c r="AJ63" i="1"/>
  <c r="AH63" i="1"/>
  <c r="AF63" i="1"/>
  <c r="AD63" i="1"/>
  <c r="AB63" i="1"/>
  <c r="Z63" i="1"/>
  <c r="X63" i="1"/>
  <c r="V63" i="1"/>
  <c r="P63" i="1"/>
  <c r="N63" i="1"/>
  <c r="EZ62" i="1"/>
  <c r="EO62" i="1"/>
  <c r="EM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I62" i="1"/>
  <c r="BG62" i="1"/>
  <c r="BE62" i="1"/>
  <c r="BC62" i="1"/>
  <c r="BA62" i="1"/>
  <c r="AY62" i="1"/>
  <c r="AW62" i="1"/>
  <c r="AU62" i="1"/>
  <c r="AS62" i="1"/>
  <c r="AQ62" i="1"/>
  <c r="AO62" i="1"/>
  <c r="AI62" i="1"/>
  <c r="AG62" i="1"/>
  <c r="AE62" i="1"/>
  <c r="AC62" i="1"/>
  <c r="AA62" i="1"/>
  <c r="Y62" i="1"/>
  <c r="W62" i="1"/>
  <c r="Q62" i="1"/>
  <c r="O62" i="1"/>
  <c r="EO61" i="1"/>
  <c r="EM61" i="1"/>
  <c r="EG61" i="1"/>
  <c r="EE61" i="1"/>
  <c r="EC61" i="1"/>
  <c r="DZ61" i="1"/>
  <c r="EZ61" i="1" s="1"/>
  <c r="DX61" i="1"/>
  <c r="DY61" i="1" s="1"/>
  <c r="DW61" i="1"/>
  <c r="DU61" i="1"/>
  <c r="DS61" i="1"/>
  <c r="DQ61" i="1"/>
  <c r="DO61" i="1"/>
  <c r="DM61" i="1"/>
  <c r="DK61" i="1"/>
  <c r="DI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I61" i="1"/>
  <c r="BG61" i="1"/>
  <c r="BE61" i="1"/>
  <c r="BC61" i="1"/>
  <c r="BA61" i="1"/>
  <c r="AY61" i="1"/>
  <c r="AW61" i="1"/>
  <c r="AU61" i="1"/>
  <c r="AS61" i="1"/>
  <c r="AQ61" i="1"/>
  <c r="AO61" i="1"/>
  <c r="AI61" i="1"/>
  <c r="AG61" i="1"/>
  <c r="AE61" i="1"/>
  <c r="AC61" i="1"/>
  <c r="AA61" i="1"/>
  <c r="Y61" i="1"/>
  <c r="W61" i="1"/>
  <c r="Q61" i="1"/>
  <c r="O61" i="1"/>
  <c r="EO60" i="1"/>
  <c r="EM60" i="1"/>
  <c r="EG60" i="1"/>
  <c r="EE60" i="1"/>
  <c r="EC60" i="1"/>
  <c r="EA60" i="1"/>
  <c r="DX60" i="1"/>
  <c r="DW60" i="1"/>
  <c r="DU60" i="1"/>
  <c r="DS60" i="1"/>
  <c r="DQ60" i="1"/>
  <c r="DO60" i="1"/>
  <c r="DM60" i="1"/>
  <c r="DK60" i="1"/>
  <c r="DI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I60" i="1"/>
  <c r="BG60" i="1"/>
  <c r="BE60" i="1"/>
  <c r="BC60" i="1"/>
  <c r="BA60" i="1"/>
  <c r="AY60" i="1"/>
  <c r="AW60" i="1"/>
  <c r="AU60" i="1"/>
  <c r="AS60" i="1"/>
  <c r="AQ60" i="1"/>
  <c r="AO60" i="1"/>
  <c r="AI60" i="1"/>
  <c r="AG60" i="1"/>
  <c r="AE60" i="1"/>
  <c r="AC60" i="1"/>
  <c r="AA60" i="1"/>
  <c r="Y60" i="1"/>
  <c r="W60" i="1"/>
  <c r="Q60" i="1"/>
  <c r="O60" i="1"/>
  <c r="EO59" i="1"/>
  <c r="EM59" i="1"/>
  <c r="EG59" i="1"/>
  <c r="EE59" i="1"/>
  <c r="EC59" i="1"/>
  <c r="EA59" i="1"/>
  <c r="DX59" i="1"/>
  <c r="DW59" i="1"/>
  <c r="DU59" i="1"/>
  <c r="DS59" i="1"/>
  <c r="DQ59" i="1"/>
  <c r="DO59" i="1"/>
  <c r="DM59" i="1"/>
  <c r="DK59" i="1"/>
  <c r="DI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I59" i="1"/>
  <c r="BG59" i="1"/>
  <c r="BE59" i="1"/>
  <c r="BC59" i="1"/>
  <c r="BA59" i="1"/>
  <c r="AY59" i="1"/>
  <c r="AW59" i="1"/>
  <c r="AU59" i="1"/>
  <c r="AS59" i="1"/>
  <c r="AQ59" i="1"/>
  <c r="AO59" i="1"/>
  <c r="AI59" i="1"/>
  <c r="AG59" i="1"/>
  <c r="AE59" i="1"/>
  <c r="AC59" i="1"/>
  <c r="AA59" i="1"/>
  <c r="Y59" i="1"/>
  <c r="W59" i="1"/>
  <c r="Q59" i="1"/>
  <c r="O59" i="1"/>
  <c r="EO58" i="1"/>
  <c r="EM58" i="1"/>
  <c r="EG58" i="1"/>
  <c r="EE58" i="1"/>
  <c r="EB58" i="1"/>
  <c r="EA58" i="1"/>
  <c r="DY58" i="1"/>
  <c r="DW58" i="1"/>
  <c r="DU58" i="1"/>
  <c r="DS58" i="1"/>
  <c r="DQ58" i="1"/>
  <c r="DO58" i="1"/>
  <c r="DM58" i="1"/>
  <c r="DK58" i="1"/>
  <c r="DI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H58" i="1"/>
  <c r="BI58" i="1" s="1"/>
  <c r="BG58" i="1"/>
  <c r="BE58" i="1"/>
  <c r="BC58" i="1"/>
  <c r="BA58" i="1"/>
  <c r="AY58" i="1"/>
  <c r="AW58" i="1"/>
  <c r="AU58" i="1"/>
  <c r="AS58" i="1"/>
  <c r="AQ58" i="1"/>
  <c r="AO58" i="1"/>
  <c r="AI58" i="1"/>
  <c r="AG58" i="1"/>
  <c r="AE58" i="1"/>
  <c r="AC58" i="1"/>
  <c r="AA58" i="1"/>
  <c r="Y58" i="1"/>
  <c r="W58" i="1"/>
  <c r="Q58" i="1"/>
  <c r="O58" i="1"/>
  <c r="EZ57" i="1"/>
  <c r="EO57" i="1"/>
  <c r="EM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I57" i="1"/>
  <c r="BG57" i="1"/>
  <c r="BE57" i="1"/>
  <c r="BC57" i="1"/>
  <c r="BA57" i="1"/>
  <c r="AY57" i="1"/>
  <c r="AW57" i="1"/>
  <c r="AU57" i="1"/>
  <c r="AS57" i="1"/>
  <c r="AQ57" i="1"/>
  <c r="AO57" i="1"/>
  <c r="AI57" i="1"/>
  <c r="AG57" i="1"/>
  <c r="AE57" i="1"/>
  <c r="AC57" i="1"/>
  <c r="AA57" i="1"/>
  <c r="Y57" i="1"/>
  <c r="W57" i="1"/>
  <c r="Q57" i="1"/>
  <c r="O57" i="1"/>
  <c r="EZ56" i="1"/>
  <c r="EO56" i="1"/>
  <c r="EM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I56" i="1"/>
  <c r="BG56" i="1"/>
  <c r="BE56" i="1"/>
  <c r="BC56" i="1"/>
  <c r="BA56" i="1"/>
  <c r="AY56" i="1"/>
  <c r="AW56" i="1"/>
  <c r="AU56" i="1"/>
  <c r="AS56" i="1"/>
  <c r="AQ56" i="1"/>
  <c r="AO56" i="1"/>
  <c r="AI56" i="1"/>
  <c r="AG56" i="1"/>
  <c r="AE56" i="1"/>
  <c r="AC56" i="1"/>
  <c r="AA56" i="1"/>
  <c r="Y56" i="1"/>
  <c r="W56" i="1"/>
  <c r="Q56" i="1"/>
  <c r="O56" i="1"/>
  <c r="EO55" i="1"/>
  <c r="EM55" i="1"/>
  <c r="EK55" i="1"/>
  <c r="EI55" i="1"/>
  <c r="EG55" i="1"/>
  <c r="ED55" i="1"/>
  <c r="ED52" i="1" s="1"/>
  <c r="EC55" i="1"/>
  <c r="EA55" i="1"/>
  <c r="DY55" i="1"/>
  <c r="DW55" i="1"/>
  <c r="DU55" i="1"/>
  <c r="DS55" i="1"/>
  <c r="DQ55" i="1"/>
  <c r="DO55" i="1"/>
  <c r="DM55" i="1"/>
  <c r="DK55" i="1"/>
  <c r="DI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I55" i="1"/>
  <c r="BG55" i="1"/>
  <c r="BE55" i="1"/>
  <c r="BC55" i="1"/>
  <c r="BA55" i="1"/>
  <c r="AY55" i="1"/>
  <c r="AW55" i="1"/>
  <c r="AU55" i="1"/>
  <c r="AS55" i="1"/>
  <c r="AQ55" i="1"/>
  <c r="AO55" i="1"/>
  <c r="AK55" i="1"/>
  <c r="AI55" i="1"/>
  <c r="AG55" i="1"/>
  <c r="AE55" i="1"/>
  <c r="AC55" i="1"/>
  <c r="AA55" i="1"/>
  <c r="Y55" i="1"/>
  <c r="W55" i="1"/>
  <c r="Q55" i="1"/>
  <c r="O55" i="1"/>
  <c r="EZ54" i="1"/>
  <c r="EO54" i="1"/>
  <c r="EM54" i="1"/>
  <c r="EK54" i="1"/>
  <c r="EK52" i="1" s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I54" i="1"/>
  <c r="BG54" i="1"/>
  <c r="BE54" i="1"/>
  <c r="BC54" i="1"/>
  <c r="BA54" i="1"/>
  <c r="AY54" i="1"/>
  <c r="AW54" i="1"/>
  <c r="AU54" i="1"/>
  <c r="AS54" i="1"/>
  <c r="AQ54" i="1"/>
  <c r="AO54" i="1"/>
  <c r="AK54" i="1"/>
  <c r="AI54" i="1"/>
  <c r="AG54" i="1"/>
  <c r="AE54" i="1"/>
  <c r="AC54" i="1"/>
  <c r="AA54" i="1"/>
  <c r="Y54" i="1"/>
  <c r="W54" i="1"/>
  <c r="Q54" i="1"/>
  <c r="O54" i="1"/>
  <c r="EZ53" i="1"/>
  <c r="EO53" i="1"/>
  <c r="EM53" i="1"/>
  <c r="EG53" i="1"/>
  <c r="EE53" i="1"/>
  <c r="EC53" i="1"/>
  <c r="EA53" i="1"/>
  <c r="DY53" i="1"/>
  <c r="DW53" i="1"/>
  <c r="DU53" i="1"/>
  <c r="DS53" i="1"/>
  <c r="DQ53" i="1"/>
  <c r="DO53" i="1"/>
  <c r="DO52" i="1" s="1"/>
  <c r="DM53" i="1"/>
  <c r="DK53" i="1"/>
  <c r="DI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I53" i="1"/>
  <c r="BG53" i="1"/>
  <c r="BE53" i="1"/>
  <c r="BC53" i="1"/>
  <c r="BA53" i="1"/>
  <c r="AY53" i="1"/>
  <c r="AW53" i="1"/>
  <c r="AU53" i="1"/>
  <c r="AS53" i="1"/>
  <c r="AQ53" i="1"/>
  <c r="AQ52" i="1" s="1"/>
  <c r="AO53" i="1"/>
  <c r="AI53" i="1"/>
  <c r="AG53" i="1"/>
  <c r="AE53" i="1"/>
  <c r="AC53" i="1"/>
  <c r="AA53" i="1"/>
  <c r="Y53" i="1"/>
  <c r="W53" i="1"/>
  <c r="Q53" i="1"/>
  <c r="O53" i="1"/>
  <c r="EW52" i="1"/>
  <c r="EV52" i="1"/>
  <c r="EU52" i="1"/>
  <c r="ET52" i="1"/>
  <c r="ES52" i="1"/>
  <c r="ER52" i="1"/>
  <c r="EQ52" i="1"/>
  <c r="EP52" i="1"/>
  <c r="EN52" i="1"/>
  <c r="EL52" i="1"/>
  <c r="EJ52" i="1"/>
  <c r="EH52" i="1"/>
  <c r="EF52" i="1"/>
  <c r="DV52" i="1"/>
  <c r="DT52" i="1"/>
  <c r="DR52" i="1"/>
  <c r="DP52" i="1"/>
  <c r="DN52" i="1"/>
  <c r="DL52" i="1"/>
  <c r="DJ52" i="1"/>
  <c r="DH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H52" i="1"/>
  <c r="BF52" i="1"/>
  <c r="BD52" i="1"/>
  <c r="BB52" i="1"/>
  <c r="AZ52" i="1"/>
  <c r="AX52" i="1"/>
  <c r="AV52" i="1"/>
  <c r="AT52" i="1"/>
  <c r="AR52" i="1"/>
  <c r="AP52" i="1"/>
  <c r="AN52" i="1"/>
  <c r="AM52" i="1"/>
  <c r="AL52" i="1"/>
  <c r="AJ52" i="1"/>
  <c r="AH52" i="1"/>
  <c r="AF52" i="1"/>
  <c r="AD52" i="1"/>
  <c r="AB52" i="1"/>
  <c r="Z52" i="1"/>
  <c r="X52" i="1"/>
  <c r="V52" i="1"/>
  <c r="P52" i="1"/>
  <c r="N52" i="1"/>
  <c r="EZ51" i="1"/>
  <c r="EO51" i="1"/>
  <c r="EM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E51" i="1"/>
  <c r="DC51" i="1"/>
  <c r="DA51" i="1"/>
  <c r="CY51" i="1"/>
  <c r="CW51" i="1"/>
  <c r="CW49" i="1" s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I51" i="1"/>
  <c r="BG51" i="1"/>
  <c r="BE51" i="1"/>
  <c r="BC51" i="1"/>
  <c r="BA51" i="1"/>
  <c r="AY51" i="1"/>
  <c r="AW51" i="1"/>
  <c r="AU51" i="1"/>
  <c r="AS51" i="1"/>
  <c r="AQ51" i="1"/>
  <c r="AO51" i="1"/>
  <c r="AI51" i="1"/>
  <c r="AG51" i="1"/>
  <c r="AE51" i="1"/>
  <c r="AC51" i="1"/>
  <c r="AA51" i="1"/>
  <c r="Y51" i="1"/>
  <c r="W51" i="1"/>
  <c r="Q51" i="1"/>
  <c r="O51" i="1"/>
  <c r="EZ50" i="1"/>
  <c r="EO50" i="1"/>
  <c r="EO49" i="1" s="1"/>
  <c r="EM50" i="1"/>
  <c r="EG50" i="1"/>
  <c r="EG49" i="1" s="1"/>
  <c r="EE50" i="1"/>
  <c r="EC50" i="1"/>
  <c r="EA50" i="1"/>
  <c r="DY50" i="1"/>
  <c r="DW50" i="1"/>
  <c r="DU50" i="1"/>
  <c r="DU49" i="1" s="1"/>
  <c r="DS50" i="1"/>
  <c r="DQ50" i="1"/>
  <c r="DO50" i="1"/>
  <c r="DM50" i="1"/>
  <c r="DK50" i="1"/>
  <c r="DI50" i="1"/>
  <c r="DI49" i="1" s="1"/>
  <c r="DE50" i="1"/>
  <c r="DC50" i="1"/>
  <c r="DA50" i="1"/>
  <c r="CY50" i="1"/>
  <c r="CW50" i="1"/>
  <c r="CU50" i="1"/>
  <c r="CU49" i="1" s="1"/>
  <c r="CS50" i="1"/>
  <c r="CQ50" i="1"/>
  <c r="CO50" i="1"/>
  <c r="CM50" i="1"/>
  <c r="CK50" i="1"/>
  <c r="CI50" i="1"/>
  <c r="CI49" i="1" s="1"/>
  <c r="CG50" i="1"/>
  <c r="CE50" i="1"/>
  <c r="CC50" i="1"/>
  <c r="CA50" i="1"/>
  <c r="BY50" i="1"/>
  <c r="BW50" i="1"/>
  <c r="BW49" i="1" s="1"/>
  <c r="BU50" i="1"/>
  <c r="BS50" i="1"/>
  <c r="BQ50" i="1"/>
  <c r="BQ49" i="1" s="1"/>
  <c r="BO50" i="1"/>
  <c r="BM50" i="1"/>
  <c r="BI50" i="1"/>
  <c r="BI49" i="1" s="1"/>
  <c r="BG50" i="1"/>
  <c r="BG49" i="1" s="1"/>
  <c r="BE50" i="1"/>
  <c r="BC50" i="1"/>
  <c r="BC49" i="1" s="1"/>
  <c r="BA50" i="1"/>
  <c r="AY50" i="1"/>
  <c r="AW50" i="1"/>
  <c r="AW49" i="1" s="1"/>
  <c r="AU50" i="1"/>
  <c r="AS50" i="1"/>
  <c r="AQ50" i="1"/>
  <c r="AO50" i="1"/>
  <c r="AI50" i="1"/>
  <c r="AG50" i="1"/>
  <c r="AG49" i="1" s="1"/>
  <c r="AE50" i="1"/>
  <c r="AC50" i="1"/>
  <c r="AA50" i="1"/>
  <c r="Y50" i="1"/>
  <c r="W50" i="1"/>
  <c r="Q50" i="1"/>
  <c r="Q49" i="1" s="1"/>
  <c r="O50" i="1"/>
  <c r="EZ49" i="1"/>
  <c r="EW49" i="1"/>
  <c r="EV49" i="1"/>
  <c r="EU49" i="1"/>
  <c r="ET49" i="1"/>
  <c r="ES49" i="1"/>
  <c r="ER49" i="1"/>
  <c r="EQ49" i="1"/>
  <c r="EP49" i="1"/>
  <c r="EN49" i="1"/>
  <c r="EL49" i="1"/>
  <c r="EK49" i="1"/>
  <c r="EJ49" i="1"/>
  <c r="EI49" i="1"/>
  <c r="EH49" i="1"/>
  <c r="EF49" i="1"/>
  <c r="ED49" i="1"/>
  <c r="EB49" i="1"/>
  <c r="DZ49" i="1"/>
  <c r="DX49" i="1"/>
  <c r="DV49" i="1"/>
  <c r="DT49" i="1"/>
  <c r="DR49" i="1"/>
  <c r="DP49" i="1"/>
  <c r="DN49" i="1"/>
  <c r="DL49" i="1"/>
  <c r="DJ49" i="1"/>
  <c r="DH49" i="1"/>
  <c r="DD49" i="1"/>
  <c r="DB49" i="1"/>
  <c r="CZ49" i="1"/>
  <c r="CX49" i="1"/>
  <c r="CV49" i="1"/>
  <c r="CT49" i="1"/>
  <c r="CS49" i="1"/>
  <c r="CR49" i="1"/>
  <c r="CP49" i="1"/>
  <c r="CO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H49" i="1"/>
  <c r="BF49" i="1"/>
  <c r="BD49" i="1"/>
  <c r="BB49" i="1"/>
  <c r="AZ49" i="1"/>
  <c r="AX49" i="1"/>
  <c r="AV49" i="1"/>
  <c r="AT49" i="1"/>
  <c r="AR49" i="1"/>
  <c r="AP49" i="1"/>
  <c r="AN49" i="1"/>
  <c r="AM49" i="1"/>
  <c r="AL49" i="1"/>
  <c r="AK49" i="1"/>
  <c r="AJ49" i="1"/>
  <c r="AH49" i="1"/>
  <c r="AF49" i="1"/>
  <c r="AD49" i="1"/>
  <c r="AC49" i="1"/>
  <c r="AB49" i="1"/>
  <c r="Z49" i="1"/>
  <c r="X49" i="1"/>
  <c r="V49" i="1"/>
  <c r="P49" i="1"/>
  <c r="N49" i="1"/>
  <c r="EZ48" i="1"/>
  <c r="EZ47" i="1" s="1"/>
  <c r="EO48" i="1"/>
  <c r="EO47" i="1" s="1"/>
  <c r="EM48" i="1"/>
  <c r="EG48" i="1"/>
  <c r="EE48" i="1"/>
  <c r="EC48" i="1"/>
  <c r="EC47" i="1" s="1"/>
  <c r="EA48" i="1"/>
  <c r="EA47" i="1" s="1"/>
  <c r="DY48" i="1"/>
  <c r="DY47" i="1" s="1"/>
  <c r="DW48" i="1"/>
  <c r="DW47" i="1" s="1"/>
  <c r="DU48" i="1"/>
  <c r="DS48" i="1"/>
  <c r="DS47" i="1" s="1"/>
  <c r="DQ48" i="1"/>
  <c r="DQ47" i="1" s="1"/>
  <c r="DO48" i="1"/>
  <c r="DO47" i="1" s="1"/>
  <c r="DM48" i="1"/>
  <c r="DK48" i="1"/>
  <c r="DK47" i="1" s="1"/>
  <c r="DI48" i="1"/>
  <c r="DE48" i="1"/>
  <c r="DE47" i="1" s="1"/>
  <c r="DC48" i="1"/>
  <c r="DC47" i="1" s="1"/>
  <c r="DA48" i="1"/>
  <c r="DA47" i="1" s="1"/>
  <c r="CY48" i="1"/>
  <c r="CW48" i="1"/>
  <c r="CW47" i="1" s="1"/>
  <c r="CU48" i="1"/>
  <c r="CS48" i="1"/>
  <c r="CS47" i="1" s="1"/>
  <c r="CQ48" i="1"/>
  <c r="CQ47" i="1" s="1"/>
  <c r="CO48" i="1"/>
  <c r="CO47" i="1" s="1"/>
  <c r="CM48" i="1"/>
  <c r="CM47" i="1" s="1"/>
  <c r="CK48" i="1"/>
  <c r="CK47" i="1" s="1"/>
  <c r="CI48" i="1"/>
  <c r="CI47" i="1" s="1"/>
  <c r="CG48" i="1"/>
  <c r="CG47" i="1" s="1"/>
  <c r="CE48" i="1"/>
  <c r="CE47" i="1" s="1"/>
  <c r="CC48" i="1"/>
  <c r="CC47" i="1" s="1"/>
  <c r="CA48" i="1"/>
  <c r="CA47" i="1" s="1"/>
  <c r="BY48" i="1"/>
  <c r="BY47" i="1" s="1"/>
  <c r="BW48" i="1"/>
  <c r="BU48" i="1"/>
  <c r="BU47" i="1" s="1"/>
  <c r="BS48" i="1"/>
  <c r="BS47" i="1" s="1"/>
  <c r="BQ48" i="1"/>
  <c r="BQ47" i="1" s="1"/>
  <c r="BO48" i="1"/>
  <c r="BO47" i="1" s="1"/>
  <c r="BM48" i="1"/>
  <c r="BM47" i="1" s="1"/>
  <c r="BI48" i="1"/>
  <c r="BG48" i="1"/>
  <c r="BG47" i="1" s="1"/>
  <c r="BE48" i="1"/>
  <c r="BE47" i="1" s="1"/>
  <c r="BC48" i="1"/>
  <c r="BC47" i="1" s="1"/>
  <c r="BA48" i="1"/>
  <c r="AY48" i="1"/>
  <c r="AY47" i="1" s="1"/>
  <c r="AW48" i="1"/>
  <c r="AU48" i="1"/>
  <c r="AU47" i="1" s="1"/>
  <c r="AS48" i="1"/>
  <c r="AS47" i="1" s="1"/>
  <c r="AQ48" i="1"/>
  <c r="AQ47" i="1" s="1"/>
  <c r="AO48" i="1"/>
  <c r="AI48" i="1"/>
  <c r="AI47" i="1" s="1"/>
  <c r="AG48" i="1"/>
  <c r="AG47" i="1" s="1"/>
  <c r="AE48" i="1"/>
  <c r="AE47" i="1" s="1"/>
  <c r="AC48" i="1"/>
  <c r="AC47" i="1" s="1"/>
  <c r="AA48" i="1"/>
  <c r="Y48" i="1"/>
  <c r="Y47" i="1" s="1"/>
  <c r="W48" i="1"/>
  <c r="W47" i="1" s="1"/>
  <c r="Q48" i="1"/>
  <c r="Q47" i="1" s="1"/>
  <c r="O48" i="1"/>
  <c r="O47" i="1" s="1"/>
  <c r="EW47" i="1"/>
  <c r="EV47" i="1"/>
  <c r="EU47" i="1"/>
  <c r="ET47" i="1"/>
  <c r="ES47" i="1"/>
  <c r="ER47" i="1"/>
  <c r="EQ47" i="1"/>
  <c r="EP47" i="1"/>
  <c r="EN47" i="1"/>
  <c r="EM47" i="1"/>
  <c r="EL47" i="1"/>
  <c r="EK47" i="1"/>
  <c r="EJ47" i="1"/>
  <c r="EI47" i="1"/>
  <c r="EH47" i="1"/>
  <c r="EG47" i="1"/>
  <c r="EF47" i="1"/>
  <c r="EE47" i="1"/>
  <c r="ED47" i="1"/>
  <c r="EB47" i="1"/>
  <c r="DZ47" i="1"/>
  <c r="DX47" i="1"/>
  <c r="DV47" i="1"/>
  <c r="DU47" i="1"/>
  <c r="DT47" i="1"/>
  <c r="DR47" i="1"/>
  <c r="DP47" i="1"/>
  <c r="DN47" i="1"/>
  <c r="DM47" i="1"/>
  <c r="DL47" i="1"/>
  <c r="DJ47" i="1"/>
  <c r="DI47" i="1"/>
  <c r="DH47" i="1"/>
  <c r="DD47" i="1"/>
  <c r="DB47" i="1"/>
  <c r="CZ47" i="1"/>
  <c r="CY47" i="1"/>
  <c r="CX47" i="1"/>
  <c r="CV47" i="1"/>
  <c r="CU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W47" i="1"/>
  <c r="BV47" i="1"/>
  <c r="BT47" i="1"/>
  <c r="BR47" i="1"/>
  <c r="BP47" i="1"/>
  <c r="BN47" i="1"/>
  <c r="BL47" i="1"/>
  <c r="BI47" i="1"/>
  <c r="BH47" i="1"/>
  <c r="BF47" i="1"/>
  <c r="BD47" i="1"/>
  <c r="BB47" i="1"/>
  <c r="BA47" i="1"/>
  <c r="AZ47" i="1"/>
  <c r="AX47" i="1"/>
  <c r="AW47" i="1"/>
  <c r="AV47" i="1"/>
  <c r="AT47" i="1"/>
  <c r="AR47" i="1"/>
  <c r="AP47" i="1"/>
  <c r="AO47" i="1"/>
  <c r="AN47" i="1"/>
  <c r="AM47" i="1"/>
  <c r="AL47" i="1"/>
  <c r="AK47" i="1"/>
  <c r="AJ47" i="1"/>
  <c r="AH47" i="1"/>
  <c r="AF47" i="1"/>
  <c r="AD47" i="1"/>
  <c r="AB47" i="1"/>
  <c r="Z47" i="1"/>
  <c r="X47" i="1"/>
  <c r="V47" i="1"/>
  <c r="P47" i="1"/>
  <c r="N47" i="1"/>
  <c r="EZ46" i="1"/>
  <c r="EO46" i="1"/>
  <c r="EM46" i="1"/>
  <c r="EG46" i="1"/>
  <c r="EE46" i="1"/>
  <c r="EC46" i="1"/>
  <c r="EA46" i="1"/>
  <c r="DY46" i="1"/>
  <c r="DW46" i="1"/>
  <c r="DW44" i="1" s="1"/>
  <c r="DU46" i="1"/>
  <c r="DS46" i="1"/>
  <c r="DQ46" i="1"/>
  <c r="DO46" i="1"/>
  <c r="DM46" i="1"/>
  <c r="DK46" i="1"/>
  <c r="DI46" i="1"/>
  <c r="DE46" i="1"/>
  <c r="DC46" i="1"/>
  <c r="DA46" i="1"/>
  <c r="CY46" i="1"/>
  <c r="CW46" i="1"/>
  <c r="CU46" i="1"/>
  <c r="CS46" i="1"/>
  <c r="CQ46" i="1"/>
  <c r="CO46" i="1"/>
  <c r="CM46" i="1"/>
  <c r="CK46" i="1"/>
  <c r="CK44" i="1" s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M44" i="1" s="1"/>
  <c r="BI46" i="1"/>
  <c r="BG46" i="1"/>
  <c r="BE46" i="1"/>
  <c r="BC46" i="1"/>
  <c r="BA46" i="1"/>
  <c r="AY46" i="1"/>
  <c r="AY44" i="1" s="1"/>
  <c r="AW46" i="1"/>
  <c r="AU46" i="1"/>
  <c r="AS46" i="1"/>
  <c r="AQ46" i="1"/>
  <c r="AO46" i="1"/>
  <c r="AI46" i="1"/>
  <c r="AG46" i="1"/>
  <c r="AE46" i="1"/>
  <c r="AC46" i="1"/>
  <c r="AA46" i="1"/>
  <c r="Y46" i="1"/>
  <c r="W46" i="1"/>
  <c r="Q46" i="1"/>
  <c r="O46" i="1"/>
  <c r="EZ45" i="1"/>
  <c r="EZ44" i="1" s="1"/>
  <c r="EO45" i="1"/>
  <c r="EO44" i="1" s="1"/>
  <c r="EM45" i="1"/>
  <c r="EG45" i="1"/>
  <c r="EE45" i="1"/>
  <c r="EC45" i="1"/>
  <c r="EA45" i="1"/>
  <c r="DY45" i="1"/>
  <c r="DW45" i="1"/>
  <c r="DU45" i="1"/>
  <c r="DS45" i="1"/>
  <c r="DQ45" i="1"/>
  <c r="DO45" i="1"/>
  <c r="DM45" i="1"/>
  <c r="DK45" i="1"/>
  <c r="DI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I45" i="1"/>
  <c r="BG45" i="1"/>
  <c r="BE45" i="1"/>
  <c r="BC45" i="1"/>
  <c r="BA45" i="1"/>
  <c r="AY45" i="1"/>
  <c r="AW45" i="1"/>
  <c r="AU45" i="1"/>
  <c r="AS45" i="1"/>
  <c r="AQ45" i="1"/>
  <c r="AO45" i="1"/>
  <c r="AI45" i="1"/>
  <c r="AG45" i="1"/>
  <c r="AG44" i="1" s="1"/>
  <c r="AE45" i="1"/>
  <c r="AC45" i="1"/>
  <c r="AA45" i="1"/>
  <c r="Y45" i="1"/>
  <c r="Y44" i="1" s="1"/>
  <c r="W45" i="1"/>
  <c r="Q45" i="1"/>
  <c r="O45" i="1"/>
  <c r="EW44" i="1"/>
  <c r="EV44" i="1"/>
  <c r="EU44" i="1"/>
  <c r="ET44" i="1"/>
  <c r="ES44" i="1"/>
  <c r="ER44" i="1"/>
  <c r="EQ44" i="1"/>
  <c r="EP44" i="1"/>
  <c r="EN44" i="1"/>
  <c r="EL44" i="1"/>
  <c r="EK44" i="1"/>
  <c r="EJ44" i="1"/>
  <c r="EI44" i="1"/>
  <c r="EH44" i="1"/>
  <c r="EF44" i="1"/>
  <c r="ED44" i="1"/>
  <c r="EB44" i="1"/>
  <c r="DZ44" i="1"/>
  <c r="DX44" i="1"/>
  <c r="DV44" i="1"/>
  <c r="DT44" i="1"/>
  <c r="DR44" i="1"/>
  <c r="DP44" i="1"/>
  <c r="DN44" i="1"/>
  <c r="DL44" i="1"/>
  <c r="DK44" i="1"/>
  <c r="DJ44" i="1"/>
  <c r="DH44" i="1"/>
  <c r="DD44" i="1"/>
  <c r="DB44" i="1"/>
  <c r="CZ44" i="1"/>
  <c r="CX44" i="1"/>
  <c r="CW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Y44" i="1"/>
  <c r="BX44" i="1"/>
  <c r="BV44" i="1"/>
  <c r="BT44" i="1"/>
  <c r="BR44" i="1"/>
  <c r="BP44" i="1"/>
  <c r="BN44" i="1"/>
  <c r="BL44" i="1"/>
  <c r="BH44" i="1"/>
  <c r="BF44" i="1"/>
  <c r="BD44" i="1"/>
  <c r="BB44" i="1"/>
  <c r="AZ44" i="1"/>
  <c r="AX44" i="1"/>
  <c r="AV44" i="1"/>
  <c r="AT44" i="1"/>
  <c r="AR44" i="1"/>
  <c r="AP44" i="1"/>
  <c r="AN44" i="1"/>
  <c r="AM44" i="1"/>
  <c r="AL44" i="1"/>
  <c r="AK44" i="1"/>
  <c r="AJ44" i="1"/>
  <c r="AH44" i="1"/>
  <c r="AF44" i="1"/>
  <c r="AD44" i="1"/>
  <c r="AB44" i="1"/>
  <c r="AA44" i="1"/>
  <c r="Z44" i="1"/>
  <c r="X44" i="1"/>
  <c r="V44" i="1"/>
  <c r="P44" i="1"/>
  <c r="N44" i="1"/>
  <c r="EZ43" i="1"/>
  <c r="EO43" i="1"/>
  <c r="EM43" i="1"/>
  <c r="EG43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I43" i="1"/>
  <c r="BG43" i="1"/>
  <c r="BE43" i="1"/>
  <c r="BC43" i="1"/>
  <c r="BA43" i="1"/>
  <c r="AY43" i="1"/>
  <c r="AW43" i="1"/>
  <c r="AU43" i="1"/>
  <c r="AS43" i="1"/>
  <c r="AQ43" i="1"/>
  <c r="AO43" i="1"/>
  <c r="AI43" i="1"/>
  <c r="AG43" i="1"/>
  <c r="AE43" i="1"/>
  <c r="AC43" i="1"/>
  <c r="AA43" i="1"/>
  <c r="Y43" i="1"/>
  <c r="W43" i="1"/>
  <c r="Q43" i="1"/>
  <c r="O43" i="1"/>
  <c r="EZ42" i="1"/>
  <c r="EO42" i="1"/>
  <c r="EM42" i="1"/>
  <c r="EG42" i="1"/>
  <c r="EG40" i="1" s="1"/>
  <c r="EE42" i="1"/>
  <c r="EC42" i="1"/>
  <c r="EA42" i="1"/>
  <c r="DY42" i="1"/>
  <c r="DW42" i="1"/>
  <c r="DU42" i="1"/>
  <c r="DU40" i="1" s="1"/>
  <c r="DS42" i="1"/>
  <c r="DQ42" i="1"/>
  <c r="DO42" i="1"/>
  <c r="DO40" i="1" s="1"/>
  <c r="DM42" i="1"/>
  <c r="DK42" i="1"/>
  <c r="DI42" i="1"/>
  <c r="DI40" i="1" s="1"/>
  <c r="DE42" i="1"/>
  <c r="DC42" i="1"/>
  <c r="DA42" i="1"/>
  <c r="CY42" i="1"/>
  <c r="CW42" i="1"/>
  <c r="CU42" i="1"/>
  <c r="CU40" i="1" s="1"/>
  <c r="CS42" i="1"/>
  <c r="CQ42" i="1"/>
  <c r="CO42" i="1"/>
  <c r="CM42" i="1"/>
  <c r="CK42" i="1"/>
  <c r="CI42" i="1"/>
  <c r="CI40" i="1" s="1"/>
  <c r="CG42" i="1"/>
  <c r="CE42" i="1"/>
  <c r="CC42" i="1"/>
  <c r="CA42" i="1"/>
  <c r="BY42" i="1"/>
  <c r="BW42" i="1"/>
  <c r="BW40" i="1" s="1"/>
  <c r="BU42" i="1"/>
  <c r="BS42" i="1"/>
  <c r="BQ42" i="1"/>
  <c r="BO42" i="1"/>
  <c r="BM42" i="1"/>
  <c r="BI42" i="1"/>
  <c r="BI40" i="1" s="1"/>
  <c r="BG42" i="1"/>
  <c r="BE42" i="1"/>
  <c r="BC42" i="1"/>
  <c r="BA42" i="1"/>
  <c r="BA40" i="1" s="1"/>
  <c r="AY42" i="1"/>
  <c r="AW42" i="1"/>
  <c r="AW40" i="1" s="1"/>
  <c r="AU42" i="1"/>
  <c r="AS42" i="1"/>
  <c r="AQ42" i="1"/>
  <c r="AO42" i="1"/>
  <c r="AI42" i="1"/>
  <c r="AG42" i="1"/>
  <c r="AG40" i="1" s="1"/>
  <c r="AE42" i="1"/>
  <c r="AC42" i="1"/>
  <c r="AA42" i="1"/>
  <c r="Y42" i="1"/>
  <c r="W42" i="1"/>
  <c r="Q42" i="1"/>
  <c r="Q40" i="1" s="1"/>
  <c r="O42" i="1"/>
  <c r="EZ41" i="1"/>
  <c r="EO41" i="1"/>
  <c r="EM41" i="1"/>
  <c r="EG41" i="1"/>
  <c r="EE41" i="1"/>
  <c r="EC41" i="1"/>
  <c r="EA41" i="1"/>
  <c r="DY41" i="1"/>
  <c r="DW41" i="1"/>
  <c r="DU41" i="1"/>
  <c r="DS41" i="1"/>
  <c r="DQ41" i="1"/>
  <c r="DO41" i="1"/>
  <c r="DM41" i="1"/>
  <c r="DK41" i="1"/>
  <c r="DI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I41" i="1"/>
  <c r="BG41" i="1"/>
  <c r="BE41" i="1"/>
  <c r="BC41" i="1"/>
  <c r="BA41" i="1"/>
  <c r="AY41" i="1"/>
  <c r="AW41" i="1"/>
  <c r="AU41" i="1"/>
  <c r="AS41" i="1"/>
  <c r="AQ41" i="1"/>
  <c r="AO41" i="1"/>
  <c r="AI41" i="1"/>
  <c r="AG41" i="1"/>
  <c r="AE41" i="1"/>
  <c r="AC41" i="1"/>
  <c r="AA41" i="1"/>
  <c r="Y41" i="1"/>
  <c r="W41" i="1"/>
  <c r="Q41" i="1"/>
  <c r="O41" i="1"/>
  <c r="EW40" i="1"/>
  <c r="EV40" i="1"/>
  <c r="EU40" i="1"/>
  <c r="ET40" i="1"/>
  <c r="ES40" i="1"/>
  <c r="ER40" i="1"/>
  <c r="EQ40" i="1"/>
  <c r="EP40" i="1"/>
  <c r="EN40" i="1"/>
  <c r="EL40" i="1"/>
  <c r="EK40" i="1"/>
  <c r="EJ40" i="1"/>
  <c r="EI40" i="1"/>
  <c r="EH40" i="1"/>
  <c r="EF40" i="1"/>
  <c r="ED40" i="1"/>
  <c r="EB40" i="1"/>
  <c r="DZ40" i="1"/>
  <c r="DX40" i="1"/>
  <c r="DV40" i="1"/>
  <c r="DT40" i="1"/>
  <c r="DR40" i="1"/>
  <c r="DP40" i="1"/>
  <c r="DN40" i="1"/>
  <c r="DL40" i="1"/>
  <c r="DJ40" i="1"/>
  <c r="DH40" i="1"/>
  <c r="DD40" i="1"/>
  <c r="DC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H40" i="1"/>
  <c r="BF40" i="1"/>
  <c r="BD40" i="1"/>
  <c r="BB40" i="1"/>
  <c r="AZ40" i="1"/>
  <c r="AX40" i="1"/>
  <c r="AV40" i="1"/>
  <c r="AT40" i="1"/>
  <c r="AR40" i="1"/>
  <c r="AP40" i="1"/>
  <c r="AN40" i="1"/>
  <c r="AM40" i="1"/>
  <c r="AL40" i="1"/>
  <c r="AK40" i="1"/>
  <c r="AJ40" i="1"/>
  <c r="AH40" i="1"/>
  <c r="AF40" i="1"/>
  <c r="AD40" i="1"/>
  <c r="AB40" i="1"/>
  <c r="Z40" i="1"/>
  <c r="X40" i="1"/>
  <c r="V40" i="1"/>
  <c r="P40" i="1"/>
  <c r="N40" i="1"/>
  <c r="EZ39" i="1"/>
  <c r="EZ38" i="1" s="1"/>
  <c r="EO39" i="1"/>
  <c r="EO38" i="1" s="1"/>
  <c r="EM39" i="1"/>
  <c r="EG39" i="1"/>
  <c r="EG38" i="1" s="1"/>
  <c r="EE39" i="1"/>
  <c r="EE38" i="1" s="1"/>
  <c r="EC39" i="1"/>
  <c r="EC38" i="1" s="1"/>
  <c r="EA39" i="1"/>
  <c r="EA38" i="1" s="1"/>
  <c r="DY39" i="1"/>
  <c r="DY38" i="1" s="1"/>
  <c r="DW39" i="1"/>
  <c r="DW38" i="1" s="1"/>
  <c r="DU39" i="1"/>
  <c r="DU38" i="1" s="1"/>
  <c r="DS39" i="1"/>
  <c r="DS38" i="1" s="1"/>
  <c r="DQ39" i="1"/>
  <c r="DQ38" i="1" s="1"/>
  <c r="DO39" i="1"/>
  <c r="DO38" i="1" s="1"/>
  <c r="DM39" i="1"/>
  <c r="DM38" i="1" s="1"/>
  <c r="DK39" i="1"/>
  <c r="DK38" i="1" s="1"/>
  <c r="DI39" i="1"/>
  <c r="DI38" i="1" s="1"/>
  <c r="DE39" i="1"/>
  <c r="DC39" i="1"/>
  <c r="DC38" i="1" s="1"/>
  <c r="DA39" i="1"/>
  <c r="DA38" i="1" s="1"/>
  <c r="CY39" i="1"/>
  <c r="CY38" i="1" s="1"/>
  <c r="CW39" i="1"/>
  <c r="CW38" i="1" s="1"/>
  <c r="CU39" i="1"/>
  <c r="CU38" i="1" s="1"/>
  <c r="CS39" i="1"/>
  <c r="CS38" i="1" s="1"/>
  <c r="CQ39" i="1"/>
  <c r="CQ38" i="1" s="1"/>
  <c r="CO39" i="1"/>
  <c r="CO38" i="1" s="1"/>
  <c r="CM39" i="1"/>
  <c r="CM38" i="1" s="1"/>
  <c r="CK39" i="1"/>
  <c r="CK38" i="1" s="1"/>
  <c r="CI39" i="1"/>
  <c r="CI38" i="1" s="1"/>
  <c r="CG39" i="1"/>
  <c r="CG38" i="1" s="1"/>
  <c r="CE39" i="1"/>
  <c r="CE38" i="1" s="1"/>
  <c r="CC39" i="1"/>
  <c r="CC38" i="1" s="1"/>
  <c r="CA39" i="1"/>
  <c r="CA38" i="1" s="1"/>
  <c r="BY39" i="1"/>
  <c r="BY38" i="1" s="1"/>
  <c r="BW39" i="1"/>
  <c r="BW38" i="1" s="1"/>
  <c r="BU39" i="1"/>
  <c r="BU38" i="1" s="1"/>
  <c r="BS39" i="1"/>
  <c r="BS38" i="1" s="1"/>
  <c r="BQ39" i="1"/>
  <c r="BQ38" i="1" s="1"/>
  <c r="BO39" i="1"/>
  <c r="BO38" i="1" s="1"/>
  <c r="BM39" i="1"/>
  <c r="BM38" i="1" s="1"/>
  <c r="BI39" i="1"/>
  <c r="BI38" i="1" s="1"/>
  <c r="BG39" i="1"/>
  <c r="BG38" i="1" s="1"/>
  <c r="BE39" i="1"/>
  <c r="BE38" i="1" s="1"/>
  <c r="BC39" i="1"/>
  <c r="BC38" i="1" s="1"/>
  <c r="BA39" i="1"/>
  <c r="BA38" i="1" s="1"/>
  <c r="AY39" i="1"/>
  <c r="AY38" i="1" s="1"/>
  <c r="AW39" i="1"/>
  <c r="AW38" i="1" s="1"/>
  <c r="AU39" i="1"/>
  <c r="AU38" i="1" s="1"/>
  <c r="AS39" i="1"/>
  <c r="AS38" i="1" s="1"/>
  <c r="AQ39" i="1"/>
  <c r="AQ38" i="1" s="1"/>
  <c r="AO39" i="1"/>
  <c r="AO38" i="1" s="1"/>
  <c r="AI39" i="1"/>
  <c r="AI38" i="1" s="1"/>
  <c r="AG39" i="1"/>
  <c r="AG38" i="1" s="1"/>
  <c r="AE39" i="1"/>
  <c r="AE38" i="1" s="1"/>
  <c r="AC39" i="1"/>
  <c r="AC38" i="1" s="1"/>
  <c r="AA39" i="1"/>
  <c r="Y39" i="1"/>
  <c r="Y38" i="1" s="1"/>
  <c r="W39" i="1"/>
  <c r="W38" i="1" s="1"/>
  <c r="Q39" i="1"/>
  <c r="Q38" i="1" s="1"/>
  <c r="O39" i="1"/>
  <c r="O38" i="1" s="1"/>
  <c r="EW38" i="1"/>
  <c r="EV38" i="1"/>
  <c r="EU38" i="1"/>
  <c r="ET38" i="1"/>
  <c r="ES38" i="1"/>
  <c r="ER38" i="1"/>
  <c r="EQ38" i="1"/>
  <c r="EP38" i="1"/>
  <c r="EN38" i="1"/>
  <c r="EM38" i="1"/>
  <c r="EL38" i="1"/>
  <c r="EK38" i="1"/>
  <c r="EJ38" i="1"/>
  <c r="EI38" i="1"/>
  <c r="EH38" i="1"/>
  <c r="EF38" i="1"/>
  <c r="ED38" i="1"/>
  <c r="EB38" i="1"/>
  <c r="DZ38" i="1"/>
  <c r="DX38" i="1"/>
  <c r="DV38" i="1"/>
  <c r="DT38" i="1"/>
  <c r="DR38" i="1"/>
  <c r="DP38" i="1"/>
  <c r="DN38" i="1"/>
  <c r="DL38" i="1"/>
  <c r="DJ38" i="1"/>
  <c r="DH38" i="1"/>
  <c r="DE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H38" i="1"/>
  <c r="BF38" i="1"/>
  <c r="BD38" i="1"/>
  <c r="BB38" i="1"/>
  <c r="AZ38" i="1"/>
  <c r="AX38" i="1"/>
  <c r="AV38" i="1"/>
  <c r="AT38" i="1"/>
  <c r="AR38" i="1"/>
  <c r="AP38" i="1"/>
  <c r="AN38" i="1"/>
  <c r="AM38" i="1"/>
  <c r="AL38" i="1"/>
  <c r="AK38" i="1"/>
  <c r="AJ38" i="1"/>
  <c r="AH38" i="1"/>
  <c r="AF38" i="1"/>
  <c r="AD38" i="1"/>
  <c r="AB38" i="1"/>
  <c r="Z38" i="1"/>
  <c r="X38" i="1"/>
  <c r="V38" i="1"/>
  <c r="P38" i="1"/>
  <c r="N38" i="1"/>
  <c r="EZ37" i="1"/>
  <c r="EO37" i="1"/>
  <c r="EM37" i="1"/>
  <c r="EG37" i="1"/>
  <c r="EE37" i="1"/>
  <c r="EC37" i="1"/>
  <c r="EA37" i="1"/>
  <c r="DY37" i="1"/>
  <c r="DW37" i="1"/>
  <c r="DU37" i="1"/>
  <c r="DS37" i="1"/>
  <c r="DQ37" i="1"/>
  <c r="DO37" i="1"/>
  <c r="DM37" i="1"/>
  <c r="DK37" i="1"/>
  <c r="DI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I37" i="1"/>
  <c r="AG37" i="1"/>
  <c r="AE37" i="1"/>
  <c r="AC37" i="1"/>
  <c r="AA37" i="1"/>
  <c r="Y37" i="1"/>
  <c r="W37" i="1"/>
  <c r="Q37" i="1"/>
  <c r="O37" i="1"/>
  <c r="EZ36" i="1"/>
  <c r="EO36" i="1"/>
  <c r="EO33" i="1" s="1"/>
  <c r="EM36" i="1"/>
  <c r="EG36" i="1"/>
  <c r="EE36" i="1"/>
  <c r="EC36" i="1"/>
  <c r="EA36" i="1"/>
  <c r="DY36" i="1"/>
  <c r="DW36" i="1"/>
  <c r="DU36" i="1"/>
  <c r="DS36" i="1"/>
  <c r="DQ36" i="1"/>
  <c r="DO36" i="1"/>
  <c r="DM36" i="1"/>
  <c r="DK36" i="1"/>
  <c r="DI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M33" i="1" s="1"/>
  <c r="AI36" i="1"/>
  <c r="AG36" i="1"/>
  <c r="AE36" i="1"/>
  <c r="AC36" i="1"/>
  <c r="AA36" i="1"/>
  <c r="Y36" i="1"/>
  <c r="W36" i="1"/>
  <c r="Q36" i="1"/>
  <c r="O36" i="1"/>
  <c r="EO35" i="1"/>
  <c r="EM35" i="1"/>
  <c r="EG35" i="1"/>
  <c r="EE35" i="1"/>
  <c r="EC35" i="1"/>
  <c r="EA35" i="1"/>
  <c r="DX35" i="1"/>
  <c r="DY35" i="1" s="1"/>
  <c r="DW35" i="1"/>
  <c r="DU35" i="1"/>
  <c r="DS35" i="1"/>
  <c r="DQ35" i="1"/>
  <c r="DO35" i="1"/>
  <c r="DM35" i="1"/>
  <c r="DK35" i="1"/>
  <c r="DI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I35" i="1"/>
  <c r="AG35" i="1"/>
  <c r="AE35" i="1"/>
  <c r="AC35" i="1"/>
  <c r="AA35" i="1"/>
  <c r="Y35" i="1"/>
  <c r="W35" i="1"/>
  <c r="Q35" i="1"/>
  <c r="O35" i="1"/>
  <c r="EO34" i="1"/>
  <c r="EM34" i="1"/>
  <c r="EG34" i="1"/>
  <c r="EE34" i="1"/>
  <c r="EB34" i="1"/>
  <c r="EC34" i="1" s="1"/>
  <c r="EC33" i="1" s="1"/>
  <c r="EA34" i="1"/>
  <c r="DY34" i="1"/>
  <c r="DW34" i="1"/>
  <c r="DU34" i="1"/>
  <c r="DS34" i="1"/>
  <c r="DQ34" i="1"/>
  <c r="DQ33" i="1" s="1"/>
  <c r="DO34" i="1"/>
  <c r="DM34" i="1"/>
  <c r="DK34" i="1"/>
  <c r="DK33" i="1" s="1"/>
  <c r="DI34" i="1"/>
  <c r="DE34" i="1"/>
  <c r="DC34" i="1"/>
  <c r="DC33" i="1" s="1"/>
  <c r="DA34" i="1"/>
  <c r="CY34" i="1"/>
  <c r="CW34" i="1"/>
  <c r="CU34" i="1"/>
  <c r="CS34" i="1"/>
  <c r="CQ34" i="1"/>
  <c r="CQ33" i="1" s="1"/>
  <c r="CO34" i="1"/>
  <c r="CM34" i="1"/>
  <c r="CK34" i="1"/>
  <c r="CI34" i="1"/>
  <c r="CG34" i="1"/>
  <c r="CE34" i="1"/>
  <c r="CE33" i="1" s="1"/>
  <c r="CC34" i="1"/>
  <c r="CA34" i="1"/>
  <c r="BY34" i="1"/>
  <c r="BW34" i="1"/>
  <c r="BU34" i="1"/>
  <c r="BS34" i="1"/>
  <c r="BS33" i="1" s="1"/>
  <c r="BQ34" i="1"/>
  <c r="BO34" i="1"/>
  <c r="BM34" i="1"/>
  <c r="BI34" i="1"/>
  <c r="BG34" i="1"/>
  <c r="BE34" i="1"/>
  <c r="BE33" i="1" s="1"/>
  <c r="BC34" i="1"/>
  <c r="BA34" i="1"/>
  <c r="AY34" i="1"/>
  <c r="AW34" i="1"/>
  <c r="AU34" i="1"/>
  <c r="AS34" i="1"/>
  <c r="AS33" i="1" s="1"/>
  <c r="AQ34" i="1"/>
  <c r="AO34" i="1"/>
  <c r="AM34" i="1"/>
  <c r="AI34" i="1"/>
  <c r="AG34" i="1"/>
  <c r="AE34" i="1"/>
  <c r="AE33" i="1" s="1"/>
  <c r="AC34" i="1"/>
  <c r="AA34" i="1"/>
  <c r="Y34" i="1"/>
  <c r="W34" i="1"/>
  <c r="Q34" i="1"/>
  <c r="O34" i="1"/>
  <c r="EW33" i="1"/>
  <c r="EV33" i="1"/>
  <c r="EU33" i="1"/>
  <c r="ET33" i="1"/>
  <c r="ES33" i="1"/>
  <c r="ER33" i="1"/>
  <c r="EQ33" i="1"/>
  <c r="EP33" i="1"/>
  <c r="EN33" i="1"/>
  <c r="EL33" i="1"/>
  <c r="EK33" i="1"/>
  <c r="EJ33" i="1"/>
  <c r="EI33" i="1"/>
  <c r="EH33" i="1"/>
  <c r="EF33" i="1"/>
  <c r="ED33" i="1"/>
  <c r="EB33" i="1"/>
  <c r="DZ33" i="1"/>
  <c r="DV33" i="1"/>
  <c r="DT33" i="1"/>
  <c r="DR33" i="1"/>
  <c r="DP33" i="1"/>
  <c r="DN33" i="1"/>
  <c r="DL33" i="1"/>
  <c r="DJ33" i="1"/>
  <c r="DH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K33" i="1"/>
  <c r="AJ33" i="1"/>
  <c r="AH33" i="1"/>
  <c r="AF33" i="1"/>
  <c r="AD33" i="1"/>
  <c r="AB33" i="1"/>
  <c r="Z33" i="1"/>
  <c r="X33" i="1"/>
  <c r="V33" i="1"/>
  <c r="P33" i="1"/>
  <c r="N33" i="1"/>
  <c r="EZ32" i="1"/>
  <c r="EO32" i="1"/>
  <c r="EM32" i="1"/>
  <c r="EG32" i="1"/>
  <c r="EE32" i="1"/>
  <c r="EC32" i="1"/>
  <c r="EA32" i="1"/>
  <c r="DY32" i="1"/>
  <c r="DW32" i="1"/>
  <c r="DU32" i="1"/>
  <c r="DS32" i="1"/>
  <c r="DQ32" i="1"/>
  <c r="DO32" i="1"/>
  <c r="DM32" i="1"/>
  <c r="DK32" i="1"/>
  <c r="DI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I32" i="1"/>
  <c r="BG32" i="1"/>
  <c r="BE32" i="1"/>
  <c r="BC32" i="1"/>
  <c r="BA32" i="1"/>
  <c r="AY32" i="1"/>
  <c r="AW32" i="1"/>
  <c r="AU32" i="1"/>
  <c r="AS32" i="1"/>
  <c r="AQ32" i="1"/>
  <c r="AO32" i="1"/>
  <c r="AI32" i="1"/>
  <c r="AG32" i="1"/>
  <c r="AE32" i="1"/>
  <c r="AC32" i="1"/>
  <c r="AA32" i="1"/>
  <c r="Y32" i="1"/>
  <c r="W32" i="1"/>
  <c r="Q32" i="1"/>
  <c r="O32" i="1"/>
  <c r="EZ31" i="1"/>
  <c r="EO31" i="1"/>
  <c r="EM31" i="1"/>
  <c r="EG31" i="1"/>
  <c r="EE31" i="1"/>
  <c r="EC31" i="1"/>
  <c r="EA31" i="1"/>
  <c r="DY31" i="1"/>
  <c r="DW31" i="1"/>
  <c r="DU31" i="1"/>
  <c r="DS31" i="1"/>
  <c r="DQ31" i="1"/>
  <c r="DO31" i="1"/>
  <c r="DM31" i="1"/>
  <c r="DK31" i="1"/>
  <c r="DI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M29" i="1" s="1"/>
  <c r="AI31" i="1"/>
  <c r="AG31" i="1"/>
  <c r="AE31" i="1"/>
  <c r="AC31" i="1"/>
  <c r="AA31" i="1"/>
  <c r="Y31" i="1"/>
  <c r="W31" i="1"/>
  <c r="Q31" i="1"/>
  <c r="O31" i="1"/>
  <c r="EO30" i="1"/>
  <c r="EM30" i="1"/>
  <c r="EG30" i="1"/>
  <c r="EE30" i="1"/>
  <c r="EB30" i="1"/>
  <c r="EZ30" i="1" s="1"/>
  <c r="EA30" i="1"/>
  <c r="DY30" i="1"/>
  <c r="DW30" i="1"/>
  <c r="DU30" i="1"/>
  <c r="DS30" i="1"/>
  <c r="DQ30" i="1"/>
  <c r="DO30" i="1"/>
  <c r="DM30" i="1"/>
  <c r="DK30" i="1"/>
  <c r="DI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I30" i="1"/>
  <c r="BG30" i="1"/>
  <c r="BE30" i="1"/>
  <c r="BC30" i="1"/>
  <c r="BA30" i="1"/>
  <c r="AY30" i="1"/>
  <c r="AW30" i="1"/>
  <c r="AU30" i="1"/>
  <c r="AS30" i="1"/>
  <c r="AQ30" i="1"/>
  <c r="AO30" i="1"/>
  <c r="AI30" i="1"/>
  <c r="AG30" i="1"/>
  <c r="AE30" i="1"/>
  <c r="AC30" i="1"/>
  <c r="AA30" i="1"/>
  <c r="Y30" i="1"/>
  <c r="W30" i="1"/>
  <c r="Q30" i="1"/>
  <c r="O30" i="1"/>
  <c r="EW29" i="1"/>
  <c r="EV29" i="1"/>
  <c r="EU29" i="1"/>
  <c r="ET29" i="1"/>
  <c r="ES29" i="1"/>
  <c r="ER29" i="1"/>
  <c r="EQ29" i="1"/>
  <c r="EP29" i="1"/>
  <c r="EN29" i="1"/>
  <c r="EL29" i="1"/>
  <c r="EK29" i="1"/>
  <c r="EJ29" i="1"/>
  <c r="EI29" i="1"/>
  <c r="EH29" i="1"/>
  <c r="EF29" i="1"/>
  <c r="ED29" i="1"/>
  <c r="DZ29" i="1"/>
  <c r="DX29" i="1"/>
  <c r="DV29" i="1"/>
  <c r="DT29" i="1"/>
  <c r="DR29" i="1"/>
  <c r="DP29" i="1"/>
  <c r="DN29" i="1"/>
  <c r="DL29" i="1"/>
  <c r="DJ29" i="1"/>
  <c r="DH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K29" i="1"/>
  <c r="AJ29" i="1"/>
  <c r="AH29" i="1"/>
  <c r="AF29" i="1"/>
  <c r="AD29" i="1"/>
  <c r="AB29" i="1"/>
  <c r="Z29" i="1"/>
  <c r="X29" i="1"/>
  <c r="V29" i="1"/>
  <c r="P29" i="1"/>
  <c r="N29" i="1"/>
  <c r="EO28" i="1"/>
  <c r="EM28" i="1"/>
  <c r="EM27" i="1" s="1"/>
  <c r="EG28" i="1"/>
  <c r="EG27" i="1" s="1"/>
  <c r="EE28" i="1"/>
  <c r="EE27" i="1" s="1"/>
  <c r="EB28" i="1"/>
  <c r="EC28" i="1" s="1"/>
  <c r="EC27" i="1" s="1"/>
  <c r="EA28" i="1"/>
  <c r="EA27" i="1" s="1"/>
  <c r="DX28" i="1"/>
  <c r="DY28" i="1" s="1"/>
  <c r="DY27" i="1" s="1"/>
  <c r="DW28" i="1"/>
  <c r="DW27" i="1" s="1"/>
  <c r="DU28" i="1"/>
  <c r="DS28" i="1"/>
  <c r="DS27" i="1" s="1"/>
  <c r="DQ28" i="1"/>
  <c r="DQ27" i="1" s="1"/>
  <c r="DO28" i="1"/>
  <c r="DO27" i="1" s="1"/>
  <c r="DL28" i="1"/>
  <c r="DK28" i="1"/>
  <c r="DK27" i="1" s="1"/>
  <c r="DI28" i="1"/>
  <c r="DI27" i="1" s="1"/>
  <c r="DE28" i="1"/>
  <c r="DE27" i="1" s="1"/>
  <c r="DC28" i="1"/>
  <c r="DC27" i="1" s="1"/>
  <c r="DA28" i="1"/>
  <c r="DA27" i="1" s="1"/>
  <c r="CY28" i="1"/>
  <c r="CY27" i="1" s="1"/>
  <c r="CW28" i="1"/>
  <c r="CW27" i="1" s="1"/>
  <c r="CU28" i="1"/>
  <c r="CU27" i="1" s="1"/>
  <c r="CS28" i="1"/>
  <c r="CQ28" i="1"/>
  <c r="CQ27" i="1" s="1"/>
  <c r="CO28" i="1"/>
  <c r="CO27" i="1" s="1"/>
  <c r="CM28" i="1"/>
  <c r="CM27" i="1" s="1"/>
  <c r="CK28" i="1"/>
  <c r="CK27" i="1" s="1"/>
  <c r="CI28" i="1"/>
  <c r="CI27" i="1" s="1"/>
  <c r="CG28" i="1"/>
  <c r="CG27" i="1" s="1"/>
  <c r="CE28" i="1"/>
  <c r="CE27" i="1" s="1"/>
  <c r="CC28" i="1"/>
  <c r="CC27" i="1" s="1"/>
  <c r="CA28" i="1"/>
  <c r="CA27" i="1" s="1"/>
  <c r="BY28" i="1"/>
  <c r="BY27" i="1" s="1"/>
  <c r="BW28" i="1"/>
  <c r="BW27" i="1" s="1"/>
  <c r="BU28" i="1"/>
  <c r="BU27" i="1" s="1"/>
  <c r="BS28" i="1"/>
  <c r="BS27" i="1" s="1"/>
  <c r="BQ28" i="1"/>
  <c r="BQ27" i="1" s="1"/>
  <c r="BO28" i="1"/>
  <c r="BO27" i="1" s="1"/>
  <c r="BM28" i="1"/>
  <c r="BI28" i="1"/>
  <c r="BI27" i="1" s="1"/>
  <c r="BG28" i="1"/>
  <c r="BG27" i="1" s="1"/>
  <c r="BE28" i="1"/>
  <c r="BC28" i="1"/>
  <c r="BC27" i="1" s="1"/>
  <c r="BA28" i="1"/>
  <c r="BA27" i="1" s="1"/>
  <c r="AY28" i="1"/>
  <c r="AY27" i="1" s="1"/>
  <c r="AW28" i="1"/>
  <c r="AW27" i="1" s="1"/>
  <c r="AU28" i="1"/>
  <c r="AU27" i="1" s="1"/>
  <c r="AS28" i="1"/>
  <c r="AS27" i="1" s="1"/>
  <c r="AQ28" i="1"/>
  <c r="AQ27" i="1" s="1"/>
  <c r="AO28" i="1"/>
  <c r="AO27" i="1" s="1"/>
  <c r="AM28" i="1"/>
  <c r="AM27" i="1" s="1"/>
  <c r="AI28" i="1"/>
  <c r="AI27" i="1" s="1"/>
  <c r="AG28" i="1"/>
  <c r="AG27" i="1" s="1"/>
  <c r="AE28" i="1"/>
  <c r="AE27" i="1" s="1"/>
  <c r="AC28" i="1"/>
  <c r="AC27" i="1" s="1"/>
  <c r="AA28" i="1"/>
  <c r="AA27" i="1" s="1"/>
  <c r="Y28" i="1"/>
  <c r="Y27" i="1" s="1"/>
  <c r="W28" i="1"/>
  <c r="W27" i="1" s="1"/>
  <c r="Q28" i="1"/>
  <c r="Q27" i="1" s="1"/>
  <c r="O28" i="1"/>
  <c r="O27" i="1" s="1"/>
  <c r="EW27" i="1"/>
  <c r="EV27" i="1"/>
  <c r="EU27" i="1"/>
  <c r="ET27" i="1"/>
  <c r="ES27" i="1"/>
  <c r="ER27" i="1"/>
  <c r="EQ27" i="1"/>
  <c r="EP27" i="1"/>
  <c r="EO27" i="1"/>
  <c r="EN27" i="1"/>
  <c r="EL27" i="1"/>
  <c r="EK27" i="1"/>
  <c r="EJ27" i="1"/>
  <c r="EI27" i="1"/>
  <c r="EH27" i="1"/>
  <c r="EF27" i="1"/>
  <c r="ED27" i="1"/>
  <c r="DZ27" i="1"/>
  <c r="DX27" i="1"/>
  <c r="DV27" i="1"/>
  <c r="DU27" i="1"/>
  <c r="DT27" i="1"/>
  <c r="DR27" i="1"/>
  <c r="DP27" i="1"/>
  <c r="DN27" i="1"/>
  <c r="DJ27" i="1"/>
  <c r="DH27" i="1"/>
  <c r="DD27" i="1"/>
  <c r="DB27" i="1"/>
  <c r="CZ27" i="1"/>
  <c r="CX27" i="1"/>
  <c r="CV27" i="1"/>
  <c r="CT27" i="1"/>
  <c r="CS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M27" i="1"/>
  <c r="BL27" i="1"/>
  <c r="BH27" i="1"/>
  <c r="BF27" i="1"/>
  <c r="BE27" i="1"/>
  <c r="BD27" i="1"/>
  <c r="BB27" i="1"/>
  <c r="AZ27" i="1"/>
  <c r="AX27" i="1"/>
  <c r="AV27" i="1"/>
  <c r="AT27" i="1"/>
  <c r="AR27" i="1"/>
  <c r="AP27" i="1"/>
  <c r="AN27" i="1"/>
  <c r="AL27" i="1"/>
  <c r="AK27" i="1"/>
  <c r="AJ27" i="1"/>
  <c r="AH27" i="1"/>
  <c r="AF27" i="1"/>
  <c r="AD27" i="1"/>
  <c r="AB27" i="1"/>
  <c r="Z27" i="1"/>
  <c r="X27" i="1"/>
  <c r="V27" i="1"/>
  <c r="P27" i="1"/>
  <c r="N27" i="1"/>
  <c r="EZ26" i="1"/>
  <c r="EO26" i="1"/>
  <c r="EO25" i="1" s="1"/>
  <c r="EM26" i="1"/>
  <c r="EM25" i="1" s="1"/>
  <c r="EG26" i="1"/>
  <c r="EG25" i="1" s="1"/>
  <c r="EE26" i="1"/>
  <c r="EE25" i="1" s="1"/>
  <c r="EC26" i="1"/>
  <c r="EC25" i="1" s="1"/>
  <c r="EA26" i="1"/>
  <c r="EA25" i="1" s="1"/>
  <c r="DY26" i="1"/>
  <c r="DW26" i="1"/>
  <c r="DW25" i="1" s="1"/>
  <c r="DU26" i="1"/>
  <c r="DU25" i="1" s="1"/>
  <c r="DS26" i="1"/>
  <c r="DS25" i="1" s="1"/>
  <c r="DQ26" i="1"/>
  <c r="DQ25" i="1" s="1"/>
  <c r="DO26" i="1"/>
  <c r="DO25" i="1" s="1"/>
  <c r="DM26" i="1"/>
  <c r="DM25" i="1" s="1"/>
  <c r="DK26" i="1"/>
  <c r="DK25" i="1" s="1"/>
  <c r="DI26" i="1"/>
  <c r="DI25" i="1" s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S25" i="1" s="1"/>
  <c r="CQ26" i="1"/>
  <c r="CQ25" i="1" s="1"/>
  <c r="CO26" i="1"/>
  <c r="CO25" i="1" s="1"/>
  <c r="CM26" i="1"/>
  <c r="CM25" i="1" s="1"/>
  <c r="CK26" i="1"/>
  <c r="CI26" i="1"/>
  <c r="CI25" i="1" s="1"/>
  <c r="CG26" i="1"/>
  <c r="CG25" i="1" s="1"/>
  <c r="CE26" i="1"/>
  <c r="CE25" i="1" s="1"/>
  <c r="CC26" i="1"/>
  <c r="CC25" i="1" s="1"/>
  <c r="CA26" i="1"/>
  <c r="CA25" i="1" s="1"/>
  <c r="BY26" i="1"/>
  <c r="BY25" i="1" s="1"/>
  <c r="BW26" i="1"/>
  <c r="BW25" i="1" s="1"/>
  <c r="BU26" i="1"/>
  <c r="BU25" i="1" s="1"/>
  <c r="BS26" i="1"/>
  <c r="BS25" i="1" s="1"/>
  <c r="BQ26" i="1"/>
  <c r="BQ25" i="1" s="1"/>
  <c r="BO26" i="1"/>
  <c r="BM26" i="1"/>
  <c r="BM25" i="1" s="1"/>
  <c r="BI26" i="1"/>
  <c r="BI25" i="1" s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Q25" i="1" s="1"/>
  <c r="AO26" i="1"/>
  <c r="AO25" i="1" s="1"/>
  <c r="AI26" i="1"/>
  <c r="AI25" i="1" s="1"/>
  <c r="AG26" i="1"/>
  <c r="AE26" i="1"/>
  <c r="AE25" i="1" s="1"/>
  <c r="AC26" i="1"/>
  <c r="AC25" i="1" s="1"/>
  <c r="AA26" i="1"/>
  <c r="AA25" i="1" s="1"/>
  <c r="Y26" i="1"/>
  <c r="Y25" i="1" s="1"/>
  <c r="W26" i="1"/>
  <c r="W25" i="1" s="1"/>
  <c r="Q26" i="1"/>
  <c r="Q25" i="1" s="1"/>
  <c r="O26" i="1"/>
  <c r="EZ25" i="1"/>
  <c r="EW25" i="1"/>
  <c r="EV25" i="1"/>
  <c r="EU25" i="1"/>
  <c r="ET25" i="1"/>
  <c r="ES25" i="1"/>
  <c r="ER25" i="1"/>
  <c r="EQ25" i="1"/>
  <c r="EP25" i="1"/>
  <c r="EN25" i="1"/>
  <c r="EL25" i="1"/>
  <c r="EK25" i="1"/>
  <c r="EJ25" i="1"/>
  <c r="EI25" i="1"/>
  <c r="EH25" i="1"/>
  <c r="EF25" i="1"/>
  <c r="ED25" i="1"/>
  <c r="EB25" i="1"/>
  <c r="DZ25" i="1"/>
  <c r="DY25" i="1"/>
  <c r="DX25" i="1"/>
  <c r="DV25" i="1"/>
  <c r="DT25" i="1"/>
  <c r="DR25" i="1"/>
  <c r="DP25" i="1"/>
  <c r="DN25" i="1"/>
  <c r="DL25" i="1"/>
  <c r="DJ25" i="1"/>
  <c r="DH25" i="1"/>
  <c r="DD25" i="1"/>
  <c r="DB25" i="1"/>
  <c r="CZ25" i="1"/>
  <c r="CX25" i="1"/>
  <c r="CV25" i="1"/>
  <c r="CT25" i="1"/>
  <c r="CR25" i="1"/>
  <c r="CP25" i="1"/>
  <c r="CN25" i="1"/>
  <c r="CL25" i="1"/>
  <c r="CK25" i="1"/>
  <c r="CJ25" i="1"/>
  <c r="CH25" i="1"/>
  <c r="CF25" i="1"/>
  <c r="CD25" i="1"/>
  <c r="CB25" i="1"/>
  <c r="BZ25" i="1"/>
  <c r="BX25" i="1"/>
  <c r="BV25" i="1"/>
  <c r="BT25" i="1"/>
  <c r="BR25" i="1"/>
  <c r="BP25" i="1"/>
  <c r="BO25" i="1"/>
  <c r="BN25" i="1"/>
  <c r="BL25" i="1"/>
  <c r="BH25" i="1"/>
  <c r="BF25" i="1"/>
  <c r="BD25" i="1"/>
  <c r="BB25" i="1"/>
  <c r="AZ25" i="1"/>
  <c r="AX25" i="1"/>
  <c r="AV25" i="1"/>
  <c r="AT25" i="1"/>
  <c r="AR25" i="1"/>
  <c r="AP25" i="1"/>
  <c r="AN25" i="1"/>
  <c r="AM25" i="1"/>
  <c r="AL25" i="1"/>
  <c r="AK25" i="1"/>
  <c r="AJ25" i="1"/>
  <c r="AH25" i="1"/>
  <c r="AG25" i="1"/>
  <c r="AF25" i="1"/>
  <c r="AD25" i="1"/>
  <c r="AB25" i="1"/>
  <c r="Z25" i="1"/>
  <c r="X25" i="1"/>
  <c r="V25" i="1"/>
  <c r="P25" i="1"/>
  <c r="N25" i="1"/>
  <c r="EZ24" i="1"/>
  <c r="EW24" i="1"/>
  <c r="ES24" i="1"/>
  <c r="EO24" i="1"/>
  <c r="EM24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I24" i="1"/>
  <c r="BG24" i="1"/>
  <c r="BE24" i="1"/>
  <c r="BC24" i="1"/>
  <c r="BA24" i="1"/>
  <c r="AY24" i="1"/>
  <c r="AW24" i="1"/>
  <c r="AU24" i="1"/>
  <c r="AS24" i="1"/>
  <c r="AQ24" i="1"/>
  <c r="AO24" i="1"/>
  <c r="AI24" i="1"/>
  <c r="AG24" i="1"/>
  <c r="AE24" i="1"/>
  <c r="AC24" i="1"/>
  <c r="AA24" i="1"/>
  <c r="Y24" i="1"/>
  <c r="W24" i="1"/>
  <c r="Q24" i="1"/>
  <c r="O24" i="1"/>
  <c r="EZ23" i="1"/>
  <c r="EW23" i="1"/>
  <c r="ES23" i="1"/>
  <c r="EO23" i="1"/>
  <c r="EM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I23" i="1"/>
  <c r="BG23" i="1"/>
  <c r="BE23" i="1"/>
  <c r="BC23" i="1"/>
  <c r="BA23" i="1"/>
  <c r="AY23" i="1"/>
  <c r="AW23" i="1"/>
  <c r="AU23" i="1"/>
  <c r="AS23" i="1"/>
  <c r="AQ23" i="1"/>
  <c r="AO23" i="1"/>
  <c r="AI23" i="1"/>
  <c r="AG23" i="1"/>
  <c r="AE23" i="1"/>
  <c r="AC23" i="1"/>
  <c r="AA23" i="1"/>
  <c r="Y23" i="1"/>
  <c r="W23" i="1"/>
  <c r="Q23" i="1"/>
  <c r="O23" i="1"/>
  <c r="EZ22" i="1"/>
  <c r="EW22" i="1"/>
  <c r="ES22" i="1"/>
  <c r="EO22" i="1"/>
  <c r="EM22" i="1"/>
  <c r="EG22" i="1"/>
  <c r="EE22" i="1"/>
  <c r="EC22" i="1"/>
  <c r="EA22" i="1"/>
  <c r="DY22" i="1"/>
  <c r="DW22" i="1"/>
  <c r="DU22" i="1"/>
  <c r="DS22" i="1"/>
  <c r="DQ22" i="1"/>
  <c r="DO22" i="1"/>
  <c r="DM22" i="1"/>
  <c r="DK22" i="1"/>
  <c r="DI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I22" i="1"/>
  <c r="BG22" i="1"/>
  <c r="BE22" i="1"/>
  <c r="BC22" i="1"/>
  <c r="BA22" i="1"/>
  <c r="AY22" i="1"/>
  <c r="AW22" i="1"/>
  <c r="AU22" i="1"/>
  <c r="AS22" i="1"/>
  <c r="AQ22" i="1"/>
  <c r="AO22" i="1"/>
  <c r="AI22" i="1"/>
  <c r="AG22" i="1"/>
  <c r="AE22" i="1"/>
  <c r="AC22" i="1"/>
  <c r="AA22" i="1"/>
  <c r="Y22" i="1"/>
  <c r="W22" i="1"/>
  <c r="Q22" i="1"/>
  <c r="O22" i="1"/>
  <c r="EZ21" i="1"/>
  <c r="EW21" i="1"/>
  <c r="ES21" i="1"/>
  <c r="ES14" i="1" s="1"/>
  <c r="ES256" i="1" s="1"/>
  <c r="EO21" i="1"/>
  <c r="EM21" i="1"/>
  <c r="EG21" i="1"/>
  <c r="EE21" i="1"/>
  <c r="EC21" i="1"/>
  <c r="EA21" i="1"/>
  <c r="DY21" i="1"/>
  <c r="DW21" i="1"/>
  <c r="DU21" i="1"/>
  <c r="DS21" i="1"/>
  <c r="DQ21" i="1"/>
  <c r="DO21" i="1"/>
  <c r="DM21" i="1"/>
  <c r="DK21" i="1"/>
  <c r="DI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I21" i="1"/>
  <c r="BG21" i="1"/>
  <c r="BE21" i="1"/>
  <c r="BC21" i="1"/>
  <c r="BA21" i="1"/>
  <c r="AY21" i="1"/>
  <c r="AW21" i="1"/>
  <c r="AU21" i="1"/>
  <c r="AS21" i="1"/>
  <c r="AQ21" i="1"/>
  <c r="AO21" i="1"/>
  <c r="AI21" i="1"/>
  <c r="AG21" i="1"/>
  <c r="AE21" i="1"/>
  <c r="AC21" i="1"/>
  <c r="AA21" i="1"/>
  <c r="Y21" i="1"/>
  <c r="W21" i="1"/>
  <c r="Q21" i="1"/>
  <c r="O21" i="1"/>
  <c r="EZ20" i="1"/>
  <c r="EO20" i="1"/>
  <c r="EM20" i="1"/>
  <c r="EG20" i="1"/>
  <c r="EE20" i="1"/>
  <c r="EC20" i="1"/>
  <c r="EA20" i="1"/>
  <c r="DY20" i="1"/>
  <c r="DW20" i="1"/>
  <c r="DU20" i="1"/>
  <c r="DS20" i="1"/>
  <c r="DQ20" i="1"/>
  <c r="DO20" i="1"/>
  <c r="DM20" i="1"/>
  <c r="DK20" i="1"/>
  <c r="DI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I20" i="1"/>
  <c r="BG20" i="1"/>
  <c r="BE20" i="1"/>
  <c r="BC20" i="1"/>
  <c r="BA20" i="1"/>
  <c r="AY20" i="1"/>
  <c r="AU20" i="1"/>
  <c r="AS20" i="1"/>
  <c r="AQ20" i="1"/>
  <c r="AO20" i="1"/>
  <c r="AI20" i="1"/>
  <c r="AG20" i="1"/>
  <c r="AE20" i="1"/>
  <c r="AC20" i="1"/>
  <c r="AA20" i="1"/>
  <c r="Y20" i="1"/>
  <c r="W20" i="1"/>
  <c r="Q20" i="1"/>
  <c r="O20" i="1"/>
  <c r="EZ19" i="1"/>
  <c r="EO19" i="1"/>
  <c r="EM19" i="1"/>
  <c r="EG19" i="1"/>
  <c r="EE19" i="1"/>
  <c r="EC19" i="1"/>
  <c r="EA19" i="1"/>
  <c r="DY19" i="1"/>
  <c r="DW19" i="1"/>
  <c r="DU19" i="1"/>
  <c r="DS19" i="1"/>
  <c r="DQ19" i="1"/>
  <c r="DO19" i="1"/>
  <c r="DM19" i="1"/>
  <c r="DK19" i="1"/>
  <c r="DI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I19" i="1"/>
  <c r="BG19" i="1"/>
  <c r="BE19" i="1"/>
  <c r="BC19" i="1"/>
  <c r="BA19" i="1"/>
  <c r="AY19" i="1"/>
  <c r="AU19" i="1"/>
  <c r="AS19" i="1"/>
  <c r="AQ19" i="1"/>
  <c r="AO19" i="1"/>
  <c r="AI19" i="1"/>
  <c r="AG19" i="1"/>
  <c r="AE19" i="1"/>
  <c r="AC19" i="1"/>
  <c r="AA19" i="1"/>
  <c r="Y19" i="1"/>
  <c r="W19" i="1"/>
  <c r="Q19" i="1"/>
  <c r="O19" i="1"/>
  <c r="EZ18" i="1"/>
  <c r="EO18" i="1"/>
  <c r="EM18" i="1"/>
  <c r="EG18" i="1"/>
  <c r="EE18" i="1"/>
  <c r="EC18" i="1"/>
  <c r="EA18" i="1"/>
  <c r="DY18" i="1"/>
  <c r="DW18" i="1"/>
  <c r="DU18" i="1"/>
  <c r="DS18" i="1"/>
  <c r="DQ18" i="1"/>
  <c r="DO18" i="1"/>
  <c r="DM18" i="1"/>
  <c r="DK18" i="1"/>
  <c r="DI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I18" i="1"/>
  <c r="BG18" i="1"/>
  <c r="BE18" i="1"/>
  <c r="BC18" i="1"/>
  <c r="BA18" i="1"/>
  <c r="AY18" i="1"/>
  <c r="AU18" i="1"/>
  <c r="AS18" i="1"/>
  <c r="AQ18" i="1"/>
  <c r="AO18" i="1"/>
  <c r="AI18" i="1"/>
  <c r="AG18" i="1"/>
  <c r="AE18" i="1"/>
  <c r="AC18" i="1"/>
  <c r="AA18" i="1"/>
  <c r="Y18" i="1"/>
  <c r="W18" i="1"/>
  <c r="Q18" i="1"/>
  <c r="O18" i="1"/>
  <c r="EZ17" i="1"/>
  <c r="EO17" i="1"/>
  <c r="EM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I17" i="1"/>
  <c r="BG17" i="1"/>
  <c r="BE17" i="1"/>
  <c r="BC17" i="1"/>
  <c r="BA17" i="1"/>
  <c r="AY17" i="1"/>
  <c r="AU17" i="1"/>
  <c r="AS17" i="1"/>
  <c r="AQ17" i="1"/>
  <c r="AO17" i="1"/>
  <c r="AI17" i="1"/>
  <c r="AG17" i="1"/>
  <c r="AE17" i="1"/>
  <c r="AC17" i="1"/>
  <c r="AA17" i="1"/>
  <c r="Y17" i="1"/>
  <c r="W17" i="1"/>
  <c r="Q17" i="1"/>
  <c r="O17" i="1"/>
  <c r="EO16" i="1"/>
  <c r="EM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I16" i="1"/>
  <c r="BG16" i="1"/>
  <c r="BE16" i="1"/>
  <c r="BC16" i="1"/>
  <c r="AZ16" i="1"/>
  <c r="BA16" i="1" s="1"/>
  <c r="AU16" i="1"/>
  <c r="AS16" i="1"/>
  <c r="AQ16" i="1"/>
  <c r="AO16" i="1"/>
  <c r="AI16" i="1"/>
  <c r="AG16" i="1"/>
  <c r="AE16" i="1"/>
  <c r="AC16" i="1"/>
  <c r="AA16" i="1"/>
  <c r="Y16" i="1"/>
  <c r="W16" i="1"/>
  <c r="Q16" i="1"/>
  <c r="O16" i="1"/>
  <c r="EO15" i="1"/>
  <c r="EM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I15" i="1"/>
  <c r="BG15" i="1"/>
  <c r="BE15" i="1"/>
  <c r="BC15" i="1"/>
  <c r="AZ15" i="1"/>
  <c r="EZ15" i="1" s="1"/>
  <c r="AU15" i="1"/>
  <c r="AS15" i="1"/>
  <c r="AQ15" i="1"/>
  <c r="AO15" i="1"/>
  <c r="AI15" i="1"/>
  <c r="AG15" i="1"/>
  <c r="AE15" i="1"/>
  <c r="AC15" i="1"/>
  <c r="AA15" i="1"/>
  <c r="Y15" i="1"/>
  <c r="W15" i="1"/>
  <c r="Q15" i="1"/>
  <c r="O15" i="1"/>
  <c r="EV14" i="1"/>
  <c r="EV256" i="1" s="1"/>
  <c r="EU14" i="1"/>
  <c r="ET14" i="1"/>
  <c r="ER14" i="1"/>
  <c r="EQ14" i="1"/>
  <c r="EP14" i="1"/>
  <c r="EP256" i="1" s="1"/>
  <c r="EN14" i="1"/>
  <c r="EN256" i="1" s="1"/>
  <c r="EL14" i="1"/>
  <c r="EK14" i="1"/>
  <c r="EJ14" i="1"/>
  <c r="EI14" i="1"/>
  <c r="EH14" i="1"/>
  <c r="EH256" i="1" s="1"/>
  <c r="EF14" i="1"/>
  <c r="EF256" i="1" s="1"/>
  <c r="ED14" i="1"/>
  <c r="EB14" i="1"/>
  <c r="DZ14" i="1"/>
  <c r="DX14" i="1"/>
  <c r="DV14" i="1"/>
  <c r="DT14" i="1"/>
  <c r="DR14" i="1"/>
  <c r="DP14" i="1"/>
  <c r="DN14" i="1"/>
  <c r="DL14" i="1"/>
  <c r="DJ14" i="1"/>
  <c r="DJ256" i="1" s="1"/>
  <c r="DH14" i="1"/>
  <c r="DH256" i="1" s="1"/>
  <c r="DD14" i="1"/>
  <c r="DB14" i="1"/>
  <c r="CZ14" i="1"/>
  <c r="CZ256" i="1" s="1"/>
  <c r="CX14" i="1"/>
  <c r="CX256" i="1" s="1"/>
  <c r="CV14" i="1"/>
  <c r="CT14" i="1"/>
  <c r="CR14" i="1"/>
  <c r="CP14" i="1"/>
  <c r="CN14" i="1"/>
  <c r="CN256" i="1" s="1"/>
  <c r="CL14" i="1"/>
  <c r="CJ14" i="1"/>
  <c r="CH14" i="1"/>
  <c r="CH256" i="1" s="1"/>
  <c r="CF14" i="1"/>
  <c r="CD14" i="1"/>
  <c r="CB14" i="1"/>
  <c r="BZ14" i="1"/>
  <c r="BZ256" i="1" s="1"/>
  <c r="BX14" i="1"/>
  <c r="BV14" i="1"/>
  <c r="BT14" i="1"/>
  <c r="BR14" i="1"/>
  <c r="BP14" i="1"/>
  <c r="BN14" i="1"/>
  <c r="BN256" i="1" s="1"/>
  <c r="BL14" i="1"/>
  <c r="BH14" i="1"/>
  <c r="BF14" i="1"/>
  <c r="BD14" i="1"/>
  <c r="BB14" i="1"/>
  <c r="AX14" i="1"/>
  <c r="AV14" i="1"/>
  <c r="AV256" i="1" s="1"/>
  <c r="AT14" i="1"/>
  <c r="AR14" i="1"/>
  <c r="AP14" i="1"/>
  <c r="AP256" i="1" s="1"/>
  <c r="AN14" i="1"/>
  <c r="AM14" i="1"/>
  <c r="AL14" i="1"/>
  <c r="AL256" i="1" s="1"/>
  <c r="AK14" i="1"/>
  <c r="AJ14" i="1"/>
  <c r="AH14" i="1"/>
  <c r="AH256" i="1" s="1"/>
  <c r="AF14" i="1"/>
  <c r="AD14" i="1"/>
  <c r="AB14" i="1"/>
  <c r="AB256" i="1" s="1"/>
  <c r="Z14" i="1"/>
  <c r="X14" i="1"/>
  <c r="V14" i="1"/>
  <c r="P14" i="1"/>
  <c r="N14" i="1"/>
  <c r="N256" i="1" s="1"/>
  <c r="DQ3" i="1"/>
  <c r="BY33" i="1" l="1"/>
  <c r="Y49" i="1"/>
  <c r="EC69" i="1"/>
  <c r="CI29" i="1"/>
  <c r="AA33" i="1"/>
  <c r="AO40" i="1"/>
  <c r="BO40" i="1"/>
  <c r="CA40" i="1"/>
  <c r="CM40" i="1"/>
  <c r="CY40" i="1"/>
  <c r="DM40" i="1"/>
  <c r="DY40" i="1"/>
  <c r="AQ44" i="1"/>
  <c r="BC44" i="1"/>
  <c r="BQ44" i="1"/>
  <c r="CC44" i="1"/>
  <c r="CO44" i="1"/>
  <c r="DA44" i="1"/>
  <c r="DO44" i="1"/>
  <c r="EA44" i="1"/>
  <c r="AA49" i="1"/>
  <c r="AQ49" i="1"/>
  <c r="CC49" i="1"/>
  <c r="DA49" i="1"/>
  <c r="DO49" i="1"/>
  <c r="EA49" i="1"/>
  <c r="Q66" i="1"/>
  <c r="AG66" i="1"/>
  <c r="AW66" i="1"/>
  <c r="BI66" i="1"/>
  <c r="BW66" i="1"/>
  <c r="CI66" i="1"/>
  <c r="CU66" i="1"/>
  <c r="DI66" i="1"/>
  <c r="DU66" i="1"/>
  <c r="EG66" i="1"/>
  <c r="W73" i="1"/>
  <c r="AQ40" i="1"/>
  <c r="CC40" i="1"/>
  <c r="AC40" i="1"/>
  <c r="AS40" i="1"/>
  <c r="DQ40" i="1"/>
  <c r="AS49" i="1"/>
  <c r="BE49" i="1"/>
  <c r="BS49" i="1"/>
  <c r="CE49" i="1"/>
  <c r="CQ49" i="1"/>
  <c r="DC49" i="1"/>
  <c r="DQ49" i="1"/>
  <c r="EC49" i="1"/>
  <c r="AU49" i="1"/>
  <c r="BU49" i="1"/>
  <c r="CG49" i="1"/>
  <c r="DE49" i="1"/>
  <c r="DS49" i="1"/>
  <c r="EE49" i="1"/>
  <c r="BE52" i="1"/>
  <c r="AO63" i="1"/>
  <c r="BA63" i="1"/>
  <c r="BO63" i="1"/>
  <c r="CA63" i="1"/>
  <c r="CM63" i="1"/>
  <c r="DY63" i="1"/>
  <c r="BY73" i="1"/>
  <c r="BS40" i="1"/>
  <c r="Q44" i="1"/>
  <c r="FA120" i="1"/>
  <c r="W144" i="1"/>
  <c r="AI144" i="1"/>
  <c r="AA152" i="1"/>
  <c r="AQ152" i="1"/>
  <c r="BC152" i="1"/>
  <c r="BQ152" i="1"/>
  <c r="CC152" i="1"/>
  <c r="CO152" i="1"/>
  <c r="DA152" i="1"/>
  <c r="DO152" i="1"/>
  <c r="EA152" i="1"/>
  <c r="BY169" i="1"/>
  <c r="DM203" i="1"/>
  <c r="BE63" i="1"/>
  <c r="CQ63" i="1"/>
  <c r="DS63" i="1"/>
  <c r="EC63" i="1"/>
  <c r="AO66" i="1"/>
  <c r="BO66" i="1"/>
  <c r="CA66" i="1"/>
  <c r="CY66" i="1"/>
  <c r="DM66" i="1"/>
  <c r="AA69" i="1"/>
  <c r="BM73" i="1"/>
  <c r="CK73" i="1"/>
  <c r="CW73" i="1"/>
  <c r="DK73" i="1"/>
  <c r="DW73" i="1"/>
  <c r="EM73" i="1"/>
  <c r="AQ73" i="1"/>
  <c r="DO73" i="1"/>
  <c r="Y78" i="1"/>
  <c r="EM78" i="1"/>
  <c r="DU137" i="1"/>
  <c r="EG137" i="1"/>
  <c r="AM144" i="1"/>
  <c r="AC152" i="1"/>
  <c r="AS152" i="1"/>
  <c r="BE152" i="1"/>
  <c r="BS152" i="1"/>
  <c r="CE152" i="1"/>
  <c r="CQ152" i="1"/>
  <c r="DC152" i="1"/>
  <c r="DQ152" i="1"/>
  <c r="EC152" i="1"/>
  <c r="O152" i="1"/>
  <c r="AE152" i="1"/>
  <c r="Q199" i="1"/>
  <c r="EA203" i="1"/>
  <c r="CK208" i="1"/>
  <c r="Q159" i="1"/>
  <c r="AG159" i="1"/>
  <c r="BE188" i="1"/>
  <c r="AU188" i="1"/>
  <c r="Q152" i="1"/>
  <c r="AG152" i="1"/>
  <c r="BI152" i="1"/>
  <c r="BW152" i="1"/>
  <c r="CI152" i="1"/>
  <c r="CU152" i="1"/>
  <c r="DI152" i="1"/>
  <c r="DU152" i="1"/>
  <c r="Y159" i="1"/>
  <c r="Y181" i="1"/>
  <c r="AO181" i="1"/>
  <c r="BO181" i="1"/>
  <c r="CA181" i="1"/>
  <c r="CM181" i="1"/>
  <c r="DM181" i="1"/>
  <c r="BC181" i="1"/>
  <c r="BQ181" i="1"/>
  <c r="CC181" i="1"/>
  <c r="DA181" i="1"/>
  <c r="EA181" i="1"/>
  <c r="AO49" i="1"/>
  <c r="BA49" i="1"/>
  <c r="BO49" i="1"/>
  <c r="CA49" i="1"/>
  <c r="CM49" i="1"/>
  <c r="CY49" i="1"/>
  <c r="DM49" i="1"/>
  <c r="DY49" i="1"/>
  <c r="AK52" i="1"/>
  <c r="BY63" i="1"/>
  <c r="EM63" i="1"/>
  <c r="AQ63" i="1"/>
  <c r="BC63" i="1"/>
  <c r="BQ63" i="1"/>
  <c r="CC63" i="1"/>
  <c r="CO63" i="1"/>
  <c r="O66" i="1"/>
  <c r="DS66" i="1"/>
  <c r="CG69" i="1"/>
  <c r="AE73" i="1"/>
  <c r="AS73" i="1"/>
  <c r="BE73" i="1"/>
  <c r="CE73" i="1"/>
  <c r="CQ73" i="1"/>
  <c r="DQ73" i="1"/>
  <c r="BU78" i="1"/>
  <c r="CG78" i="1"/>
  <c r="CG83" i="1"/>
  <c r="DS83" i="1"/>
  <c r="CU83" i="1"/>
  <c r="O144" i="1"/>
  <c r="Y152" i="1"/>
  <c r="CM152" i="1"/>
  <c r="AC174" i="1"/>
  <c r="BG174" i="1"/>
  <c r="BA181" i="1"/>
  <c r="DY181" i="1"/>
  <c r="AQ181" i="1"/>
  <c r="DO181" i="1"/>
  <c r="AA199" i="1"/>
  <c r="AQ199" i="1"/>
  <c r="BC199" i="1"/>
  <c r="BQ199" i="1"/>
  <c r="CC199" i="1"/>
  <c r="DA199" i="1"/>
  <c r="DO199" i="1"/>
  <c r="EA199" i="1"/>
  <c r="W203" i="1"/>
  <c r="AI203" i="1"/>
  <c r="EG203" i="1"/>
  <c r="AO203" i="1"/>
  <c r="CA203" i="1"/>
  <c r="AA203" i="1"/>
  <c r="CO203" i="1"/>
  <c r="AC203" i="1"/>
  <c r="BE203" i="1"/>
  <c r="BS203" i="1"/>
  <c r="CQ203" i="1"/>
  <c r="AA208" i="1"/>
  <c r="AQ208" i="1"/>
  <c r="BC208" i="1"/>
  <c r="BQ208" i="1"/>
  <c r="CC208" i="1"/>
  <c r="CO208" i="1"/>
  <c r="DA208" i="1"/>
  <c r="DO208" i="1"/>
  <c r="EA208" i="1"/>
  <c r="Q208" i="1"/>
  <c r="BW208" i="1"/>
  <c r="DI208" i="1"/>
  <c r="AY208" i="1"/>
  <c r="FA216" i="1"/>
  <c r="AG239" i="1"/>
  <c r="BW239" i="1"/>
  <c r="AY239" i="1"/>
  <c r="CK239" i="1"/>
  <c r="DW239" i="1"/>
  <c r="BO239" i="1"/>
  <c r="DO239" i="1"/>
  <c r="BQ14" i="1"/>
  <c r="DA14" i="1"/>
  <c r="AZ14" i="1"/>
  <c r="AZ256" i="1" s="1"/>
  <c r="CL256" i="1"/>
  <c r="AE14" i="1"/>
  <c r="CI14" i="1"/>
  <c r="DI14" i="1"/>
  <c r="DU14" i="1"/>
  <c r="EG14" i="1"/>
  <c r="CK33" i="1"/>
  <c r="DW33" i="1"/>
  <c r="BU40" i="1"/>
  <c r="CS40" i="1"/>
  <c r="EE40" i="1"/>
  <c r="AR256" i="1"/>
  <c r="DP256" i="1"/>
  <c r="W14" i="1"/>
  <c r="BA15" i="1"/>
  <c r="EW14" i="1"/>
  <c r="AS29" i="1"/>
  <c r="Q29" i="1"/>
  <c r="BI44" i="1"/>
  <c r="CI44" i="1"/>
  <c r="CU44" i="1"/>
  <c r="DU44" i="1"/>
  <c r="AI49" i="1"/>
  <c r="BM49" i="1"/>
  <c r="CK49" i="1"/>
  <c r="DK49" i="1"/>
  <c r="EM49" i="1"/>
  <c r="DC52" i="1"/>
  <c r="EM52" i="1"/>
  <c r="AU63" i="1"/>
  <c r="BU63" i="1"/>
  <c r="AG63" i="1"/>
  <c r="ET256" i="1"/>
  <c r="O29" i="1"/>
  <c r="AE29" i="1"/>
  <c r="AW29" i="1"/>
  <c r="BI29" i="1"/>
  <c r="BW29" i="1"/>
  <c r="CU29" i="1"/>
  <c r="DI29" i="1"/>
  <c r="DU29" i="1"/>
  <c r="EG29" i="1"/>
  <c r="W44" i="1"/>
  <c r="AI44" i="1"/>
  <c r="EM44" i="1"/>
  <c r="AO44" i="1"/>
  <c r="BA44" i="1"/>
  <c r="BO44" i="1"/>
  <c r="CA44" i="1"/>
  <c r="CM44" i="1"/>
  <c r="CY44" i="1"/>
  <c r="DM44" i="1"/>
  <c r="DY44" i="1"/>
  <c r="FA48" i="1"/>
  <c r="FA47" i="1" s="1"/>
  <c r="AW63" i="1"/>
  <c r="BI63" i="1"/>
  <c r="BW63" i="1"/>
  <c r="CI63" i="1"/>
  <c r="CW69" i="1"/>
  <c r="DK69" i="1"/>
  <c r="DW69" i="1"/>
  <c r="EM69" i="1"/>
  <c r="AQ69" i="1"/>
  <c r="BC69" i="1"/>
  <c r="BQ69" i="1"/>
  <c r="CC69" i="1"/>
  <c r="CO69" i="1"/>
  <c r="DA69" i="1"/>
  <c r="DO69" i="1"/>
  <c r="EA69" i="1"/>
  <c r="BC73" i="1"/>
  <c r="BQ73" i="1"/>
  <c r="CC73" i="1"/>
  <c r="CO73" i="1"/>
  <c r="DA73" i="1"/>
  <c r="DS73" i="1"/>
  <c r="V83" i="1"/>
  <c r="O137" i="1"/>
  <c r="EC137" i="1"/>
  <c r="FA34" i="1"/>
  <c r="FA35" i="1"/>
  <c r="EE33" i="1"/>
  <c r="EG33" i="1"/>
  <c r="AA40" i="1"/>
  <c r="BC40" i="1"/>
  <c r="BQ40" i="1"/>
  <c r="CO40" i="1"/>
  <c r="DA40" i="1"/>
  <c r="EA40" i="1"/>
  <c r="EZ40" i="1"/>
  <c r="DM63" i="1"/>
  <c r="AY69" i="1"/>
  <c r="BM69" i="1"/>
  <c r="BY69" i="1"/>
  <c r="CK69" i="1"/>
  <c r="BF137" i="1"/>
  <c r="BG138" i="1"/>
  <c r="BG137" i="1" s="1"/>
  <c r="FA135" i="1"/>
  <c r="EO29" i="1"/>
  <c r="BE40" i="1"/>
  <c r="CE40" i="1"/>
  <c r="CQ40" i="1"/>
  <c r="EC40" i="1"/>
  <c r="AC44" i="1"/>
  <c r="AS44" i="1"/>
  <c r="BE44" i="1"/>
  <c r="BS44" i="1"/>
  <c r="CE44" i="1"/>
  <c r="CQ44" i="1"/>
  <c r="DC44" i="1"/>
  <c r="DQ44" i="1"/>
  <c r="EC44" i="1"/>
  <c r="FA46" i="1"/>
  <c r="EE55" i="1"/>
  <c r="EZ55" i="1"/>
  <c r="FA57" i="1"/>
  <c r="AC69" i="1"/>
  <c r="DQ69" i="1"/>
  <c r="AC144" i="1"/>
  <c r="BQ144" i="1"/>
  <c r="BP256" i="1"/>
  <c r="DN256" i="1"/>
  <c r="AY33" i="1"/>
  <c r="BG40" i="1"/>
  <c r="DE40" i="1"/>
  <c r="AY52" i="1"/>
  <c r="BM52" i="1"/>
  <c r="BY52" i="1"/>
  <c r="CK52" i="1"/>
  <c r="CW52" i="1"/>
  <c r="DK52" i="1"/>
  <c r="AA29" i="1"/>
  <c r="BM33" i="1"/>
  <c r="CW33" i="1"/>
  <c r="EM33" i="1"/>
  <c r="AU40" i="1"/>
  <c r="CG40" i="1"/>
  <c r="DS40" i="1"/>
  <c r="AJ256" i="1"/>
  <c r="BR256" i="1"/>
  <c r="AW44" i="1"/>
  <c r="BW44" i="1"/>
  <c r="DI44" i="1"/>
  <c r="EG44" i="1"/>
  <c r="W49" i="1"/>
  <c r="AY49" i="1"/>
  <c r="BY49" i="1"/>
  <c r="DW49" i="1"/>
  <c r="BS52" i="1"/>
  <c r="CQ52" i="1"/>
  <c r="EI52" i="1"/>
  <c r="CC52" i="1"/>
  <c r="BG63" i="1"/>
  <c r="CG63" i="1"/>
  <c r="W66" i="1"/>
  <c r="AI66" i="1"/>
  <c r="AY66" i="1"/>
  <c r="BM66" i="1"/>
  <c r="BY66" i="1"/>
  <c r="CK66" i="1"/>
  <c r="CW66" i="1"/>
  <c r="DK66" i="1"/>
  <c r="DW66" i="1"/>
  <c r="EM66" i="1"/>
  <c r="CP69" i="1"/>
  <c r="EG69" i="1"/>
  <c r="AO69" i="1"/>
  <c r="DM69" i="1"/>
  <c r="EO69" i="1"/>
  <c r="AA73" i="1"/>
  <c r="AO73" i="1"/>
  <c r="CA73" i="1"/>
  <c r="CM73" i="1"/>
  <c r="CY73" i="1"/>
  <c r="BC78" i="1"/>
  <c r="CC78" i="1"/>
  <c r="DA78" i="1"/>
  <c r="EO78" i="1"/>
  <c r="Y83" i="1"/>
  <c r="FA86" i="1"/>
  <c r="EG83" i="1"/>
  <c r="FA92" i="1"/>
  <c r="FA104" i="1"/>
  <c r="BG144" i="1"/>
  <c r="DU144" i="1"/>
  <c r="CI137" i="1"/>
  <c r="CU137" i="1"/>
  <c r="CO137" i="1"/>
  <c r="AY144" i="1"/>
  <c r="CI144" i="1"/>
  <c r="EM144" i="1"/>
  <c r="O159" i="1"/>
  <c r="AE159" i="1"/>
  <c r="AU159" i="1"/>
  <c r="BG159" i="1"/>
  <c r="BU159" i="1"/>
  <c r="CG159" i="1"/>
  <c r="CS159" i="1"/>
  <c r="DE159" i="1"/>
  <c r="DS159" i="1"/>
  <c r="EE159" i="1"/>
  <c r="W169" i="1"/>
  <c r="AI169" i="1"/>
  <c r="BM169" i="1"/>
  <c r="CW169" i="1"/>
  <c r="AE199" i="1"/>
  <c r="BU199" i="1"/>
  <c r="CG199" i="1"/>
  <c r="CS199" i="1"/>
  <c r="AW199" i="1"/>
  <c r="DU199" i="1"/>
  <c r="BY199" i="1"/>
  <c r="Y203" i="1"/>
  <c r="AY203" i="1"/>
  <c r="BM203" i="1"/>
  <c r="BY203" i="1"/>
  <c r="CK203" i="1"/>
  <c r="CW203" i="1"/>
  <c r="DK203" i="1"/>
  <c r="DW203" i="1"/>
  <c r="EM203" i="1"/>
  <c r="AQ203" i="1"/>
  <c r="CC203" i="1"/>
  <c r="DO203" i="1"/>
  <c r="BI208" i="1"/>
  <c r="CI208" i="1"/>
  <c r="CU208" i="1"/>
  <c r="EG208" i="1"/>
  <c r="AC181" i="1"/>
  <c r="AS181" i="1"/>
  <c r="BE181" i="1"/>
  <c r="BS181" i="1"/>
  <c r="CE181" i="1"/>
  <c r="CQ181" i="1"/>
  <c r="DC181" i="1"/>
  <c r="DQ181" i="1"/>
  <c r="EC181" i="1"/>
  <c r="FA183" i="1"/>
  <c r="AE181" i="1"/>
  <c r="BI181" i="1"/>
  <c r="DI181" i="1"/>
  <c r="AI188" i="1"/>
  <c r="AO188" i="1"/>
  <c r="CM188" i="1"/>
  <c r="CU199" i="1"/>
  <c r="DI199" i="1"/>
  <c r="W199" i="1"/>
  <c r="AY199" i="1"/>
  <c r="BM199" i="1"/>
  <c r="DW199" i="1"/>
  <c r="CA199" i="1"/>
  <c r="CM199" i="1"/>
  <c r="EO199" i="1"/>
  <c r="BA203" i="1"/>
  <c r="BO203" i="1"/>
  <c r="CM203" i="1"/>
  <c r="CY203" i="1"/>
  <c r="DY203" i="1"/>
  <c r="EE203" i="1"/>
  <c r="AG208" i="1"/>
  <c r="BM208" i="1"/>
  <c r="BY208" i="1"/>
  <c r="CW208" i="1"/>
  <c r="DK208" i="1"/>
  <c r="EM208" i="1"/>
  <c r="Y208" i="1"/>
  <c r="BA208" i="1"/>
  <c r="CA208" i="1"/>
  <c r="CM208" i="1"/>
  <c r="DM208" i="1"/>
  <c r="DY208" i="1"/>
  <c r="EO208" i="1"/>
  <c r="AA169" i="1"/>
  <c r="AQ169" i="1"/>
  <c r="BC169" i="1"/>
  <c r="BQ169" i="1"/>
  <c r="CC169" i="1"/>
  <c r="DA169" i="1"/>
  <c r="DO169" i="1"/>
  <c r="O169" i="1"/>
  <c r="AE169" i="1"/>
  <c r="EE169" i="1"/>
  <c r="EZ173" i="1"/>
  <c r="EC173" i="1"/>
  <c r="CI181" i="1"/>
  <c r="EG181" i="1"/>
  <c r="EM181" i="1"/>
  <c r="CE188" i="1"/>
  <c r="EC188" i="1"/>
  <c r="BU188" i="1"/>
  <c r="DS188" i="1"/>
  <c r="BQ203" i="1"/>
  <c r="DA203" i="1"/>
  <c r="BG203" i="1"/>
  <c r="CS203" i="1"/>
  <c r="DU208" i="1"/>
  <c r="AA239" i="1"/>
  <c r="AQ239" i="1"/>
  <c r="BC239" i="1"/>
  <c r="BQ239" i="1"/>
  <c r="CO239" i="1"/>
  <c r="DA239" i="1"/>
  <c r="EA239" i="1"/>
  <c r="EZ239" i="1"/>
  <c r="AU239" i="1"/>
  <c r="FA245" i="1"/>
  <c r="FA251" i="1"/>
  <c r="FA255" i="1"/>
  <c r="DA144" i="1"/>
  <c r="CC159" i="1"/>
  <c r="DA159" i="1"/>
  <c r="BO174" i="1"/>
  <c r="CA174" i="1"/>
  <c r="FA180" i="1"/>
  <c r="BO188" i="1"/>
  <c r="DM188" i="1"/>
  <c r="AE203" i="1"/>
  <c r="AS203" i="1"/>
  <c r="CE203" i="1"/>
  <c r="DQ203" i="1"/>
  <c r="AC239" i="1"/>
  <c r="FA201" i="1"/>
  <c r="AU199" i="1"/>
  <c r="DS199" i="1"/>
  <c r="W137" i="1"/>
  <c r="AI137" i="1"/>
  <c r="BU137" i="1"/>
  <c r="CG137" i="1"/>
  <c r="CS137" i="1"/>
  <c r="DE137" i="1"/>
  <c r="DS137" i="1"/>
  <c r="AW144" i="1"/>
  <c r="BU144" i="1"/>
  <c r="CG144" i="1"/>
  <c r="CS144" i="1"/>
  <c r="DE144" i="1"/>
  <c r="DS144" i="1"/>
  <c r="EE144" i="1"/>
  <c r="CM174" i="1"/>
  <c r="FA226" i="1"/>
  <c r="FA232" i="1"/>
  <c r="FA238" i="1"/>
  <c r="AW239" i="1"/>
  <c r="CI239" i="1"/>
  <c r="DU239" i="1"/>
  <c r="W239" i="1"/>
  <c r="AI239" i="1"/>
  <c r="BM239" i="1"/>
  <c r="CW239" i="1"/>
  <c r="EK256" i="1"/>
  <c r="FA39" i="1"/>
  <c r="FA38" i="1" s="1"/>
  <c r="Z256" i="1"/>
  <c r="AK256" i="1"/>
  <c r="AT256" i="1"/>
  <c r="BT256" i="1"/>
  <c r="CF256" i="1"/>
  <c r="CR256" i="1"/>
  <c r="DD256" i="1"/>
  <c r="DR256" i="1"/>
  <c r="ED256" i="1"/>
  <c r="EL256" i="1"/>
  <c r="BI14" i="1"/>
  <c r="BW14" i="1"/>
  <c r="CU14" i="1"/>
  <c r="EW256" i="1"/>
  <c r="Q52" i="1"/>
  <c r="EG52" i="1"/>
  <c r="BO69" i="1"/>
  <c r="CM69" i="1"/>
  <c r="AN256" i="1"/>
  <c r="FA17" i="1"/>
  <c r="EJ256" i="1"/>
  <c r="DZ63" i="1"/>
  <c r="EA64" i="1"/>
  <c r="EA63" i="1" s="1"/>
  <c r="BV256" i="1"/>
  <c r="DT256" i="1"/>
  <c r="AA14" i="1"/>
  <c r="AQ14" i="1"/>
  <c r="BE14" i="1"/>
  <c r="BS14" i="1"/>
  <c r="CE14" i="1"/>
  <c r="CQ14" i="1"/>
  <c r="DC14" i="1"/>
  <c r="DQ14" i="1"/>
  <c r="EC14" i="1"/>
  <c r="FA19" i="1"/>
  <c r="FA20" i="1"/>
  <c r="Y29" i="1"/>
  <c r="EM29" i="1"/>
  <c r="AU33" i="1"/>
  <c r="BG33" i="1"/>
  <c r="BU33" i="1"/>
  <c r="CG33" i="1"/>
  <c r="CS33" i="1"/>
  <c r="DE33" i="1"/>
  <c r="DS33" i="1"/>
  <c r="W33" i="1"/>
  <c r="AI33" i="1"/>
  <c r="AW33" i="1"/>
  <c r="BI33" i="1"/>
  <c r="BW33" i="1"/>
  <c r="CI33" i="1"/>
  <c r="CU33" i="1"/>
  <c r="DI33" i="1"/>
  <c r="DU33" i="1"/>
  <c r="Y33" i="1"/>
  <c r="FA45" i="1"/>
  <c r="AE44" i="1"/>
  <c r="AU44" i="1"/>
  <c r="BG44" i="1"/>
  <c r="BU44" i="1"/>
  <c r="CG44" i="1"/>
  <c r="CS44" i="1"/>
  <c r="DE44" i="1"/>
  <c r="DS44" i="1"/>
  <c r="EE44" i="1"/>
  <c r="DZ52" i="1"/>
  <c r="FA53" i="1"/>
  <c r="AG52" i="1"/>
  <c r="AW52" i="1"/>
  <c r="BI52" i="1"/>
  <c r="BW52" i="1"/>
  <c r="CI52" i="1"/>
  <c r="CU52" i="1"/>
  <c r="DI52" i="1"/>
  <c r="DU52" i="1"/>
  <c r="EZ58" i="1"/>
  <c r="AC63" i="1"/>
  <c r="Y66" i="1"/>
  <c r="BA66" i="1"/>
  <c r="CM66" i="1"/>
  <c r="DY66" i="1"/>
  <c r="EO66" i="1"/>
  <c r="P256" i="1"/>
  <c r="AD256" i="1"/>
  <c r="V256" i="1"/>
  <c r="AX256" i="1"/>
  <c r="BL256" i="1"/>
  <c r="BX256" i="1"/>
  <c r="CJ256" i="1"/>
  <c r="CV256" i="1"/>
  <c r="DV256" i="1"/>
  <c r="EM14" i="1"/>
  <c r="W29" i="1"/>
  <c r="AI29" i="1"/>
  <c r="AY29" i="1"/>
  <c r="BM29" i="1"/>
  <c r="BY29" i="1"/>
  <c r="CK29" i="1"/>
  <c r="CW29" i="1"/>
  <c r="DK29" i="1"/>
  <c r="DW29" i="1"/>
  <c r="AO29" i="1"/>
  <c r="BA29" i="1"/>
  <c r="BO29" i="1"/>
  <c r="CA29" i="1"/>
  <c r="CM29" i="1"/>
  <c r="CY29" i="1"/>
  <c r="DM29" i="1"/>
  <c r="DY29" i="1"/>
  <c r="DW52" i="1"/>
  <c r="FA68" i="1"/>
  <c r="Y69" i="1"/>
  <c r="CY69" i="1"/>
  <c r="DY69" i="1"/>
  <c r="EA33" i="1"/>
  <c r="Y52" i="1"/>
  <c r="BA69" i="1"/>
  <c r="CA69" i="1"/>
  <c r="Y14" i="1"/>
  <c r="BC14" i="1"/>
  <c r="CC14" i="1"/>
  <c r="CO14" i="1"/>
  <c r="DO14" i="1"/>
  <c r="EA14" i="1"/>
  <c r="FA23" i="1"/>
  <c r="AW14" i="1"/>
  <c r="AQ29" i="1"/>
  <c r="BC29" i="1"/>
  <c r="BQ29" i="1"/>
  <c r="CC29" i="1"/>
  <c r="CO29" i="1"/>
  <c r="DA29" i="1"/>
  <c r="DO29" i="1"/>
  <c r="EA29" i="1"/>
  <c r="FA31" i="1"/>
  <c r="AO33" i="1"/>
  <c r="BA33" i="1"/>
  <c r="BO33" i="1"/>
  <c r="CA33" i="1"/>
  <c r="CM33" i="1"/>
  <c r="CY33" i="1"/>
  <c r="DM33" i="1"/>
  <c r="DY33" i="1"/>
  <c r="AC33" i="1"/>
  <c r="AQ33" i="1"/>
  <c r="BC33" i="1"/>
  <c r="BQ33" i="1"/>
  <c r="CC33" i="1"/>
  <c r="CO33" i="1"/>
  <c r="DA33" i="1"/>
  <c r="DO33" i="1"/>
  <c r="FA36" i="1"/>
  <c r="FA37" i="1"/>
  <c r="FA43" i="1"/>
  <c r="O49" i="1"/>
  <c r="AE49" i="1"/>
  <c r="BQ52" i="1"/>
  <c r="FA56" i="1"/>
  <c r="AE52" i="1"/>
  <c r="EA61" i="1"/>
  <c r="EA52" i="1" s="1"/>
  <c r="Y63" i="1"/>
  <c r="CY63" i="1"/>
  <c r="DM74" i="1"/>
  <c r="DM73" i="1" s="1"/>
  <c r="DY73" i="1"/>
  <c r="AC29" i="1"/>
  <c r="BE29" i="1"/>
  <c r="BS29" i="1"/>
  <c r="CE29" i="1"/>
  <c r="CQ29" i="1"/>
  <c r="DC29" i="1"/>
  <c r="DQ29" i="1"/>
  <c r="EZ29" i="1"/>
  <c r="AG29" i="1"/>
  <c r="AU29" i="1"/>
  <c r="BG29" i="1"/>
  <c r="BU29" i="1"/>
  <c r="CG29" i="1"/>
  <c r="CS29" i="1"/>
  <c r="DE29" i="1"/>
  <c r="DS29" i="1"/>
  <c r="EE29" i="1"/>
  <c r="Q33" i="1"/>
  <c r="AG33" i="1"/>
  <c r="FA42" i="1"/>
  <c r="AC52" i="1"/>
  <c r="AS52" i="1"/>
  <c r="CE52" i="1"/>
  <c r="DQ52" i="1"/>
  <c r="EZ59" i="1"/>
  <c r="DY59" i="1"/>
  <c r="AA63" i="1"/>
  <c r="DA63" i="1"/>
  <c r="DO63" i="1"/>
  <c r="AC66" i="1"/>
  <c r="AS66" i="1"/>
  <c r="BE66" i="1"/>
  <c r="BS66" i="1"/>
  <c r="CE66" i="1"/>
  <c r="CQ66" i="1"/>
  <c r="DC66" i="1"/>
  <c r="DQ66" i="1"/>
  <c r="EC66" i="1"/>
  <c r="EZ69" i="1"/>
  <c r="FA72" i="1"/>
  <c r="EZ74" i="1"/>
  <c r="EZ73" i="1" s="1"/>
  <c r="FA75" i="1"/>
  <c r="FA77" i="1"/>
  <c r="FA76" i="1" s="1"/>
  <c r="Q78" i="1"/>
  <c r="AG78" i="1"/>
  <c r="FA89" i="1"/>
  <c r="FA95" i="1"/>
  <c r="FA101" i="1"/>
  <c r="FA127" i="1"/>
  <c r="FA130" i="1"/>
  <c r="FA132" i="1"/>
  <c r="FA133" i="1"/>
  <c r="FA136" i="1"/>
  <c r="AW137" i="1"/>
  <c r="AO137" i="1"/>
  <c r="BA137" i="1"/>
  <c r="AS144" i="1"/>
  <c r="BE144" i="1"/>
  <c r="BS144" i="1"/>
  <c r="CE144" i="1"/>
  <c r="CQ144" i="1"/>
  <c r="DC144" i="1"/>
  <c r="DQ144" i="1"/>
  <c r="EC144" i="1"/>
  <c r="FA148" i="1"/>
  <c r="FA149" i="1"/>
  <c r="AW159" i="1"/>
  <c r="BI159" i="1"/>
  <c r="BW159" i="1"/>
  <c r="CI159" i="1"/>
  <c r="CU159" i="1"/>
  <c r="DI159" i="1"/>
  <c r="DU159" i="1"/>
  <c r="EG159" i="1"/>
  <c r="AA52" i="1"/>
  <c r="BC52" i="1"/>
  <c r="CO52" i="1"/>
  <c r="DA52" i="1"/>
  <c r="EO52" i="1"/>
  <c r="FA62" i="1"/>
  <c r="FA64" i="1"/>
  <c r="CU63" i="1"/>
  <c r="DI63" i="1"/>
  <c r="DU63" i="1"/>
  <c r="EZ64" i="1"/>
  <c r="EZ63" i="1" s="1"/>
  <c r="O63" i="1"/>
  <c r="AE63" i="1"/>
  <c r="CQ70" i="1"/>
  <c r="CQ69" i="1" s="1"/>
  <c r="Q69" i="1"/>
  <c r="AG69" i="1"/>
  <c r="AW69" i="1"/>
  <c r="BI69" i="1"/>
  <c r="BW69" i="1"/>
  <c r="CI69" i="1"/>
  <c r="CP73" i="1"/>
  <c r="CP256" i="1" s="1"/>
  <c r="Y73" i="1"/>
  <c r="AY73" i="1"/>
  <c r="BI74" i="1"/>
  <c r="BI73" i="1" s="1"/>
  <c r="EC74" i="1"/>
  <c r="EC73" i="1" s="1"/>
  <c r="AW73" i="1"/>
  <c r="CU73" i="1"/>
  <c r="DI73" i="1"/>
  <c r="DU73" i="1"/>
  <c r="AY78" i="1"/>
  <c r="BM78" i="1"/>
  <c r="BY78" i="1"/>
  <c r="CK78" i="1"/>
  <c r="CW78" i="1"/>
  <c r="DK78" i="1"/>
  <c r="DW78" i="1"/>
  <c r="FA88" i="1"/>
  <c r="FA94" i="1"/>
  <c r="FA113" i="1"/>
  <c r="FA116" i="1"/>
  <c r="FA124" i="1"/>
  <c r="EZ145" i="1"/>
  <c r="BF144" i="1"/>
  <c r="Q144" i="1"/>
  <c r="AG144" i="1"/>
  <c r="AU144" i="1"/>
  <c r="AO78" i="1"/>
  <c r="BA78" i="1"/>
  <c r="BO78" i="1"/>
  <c r="CA78" i="1"/>
  <c r="CM78" i="1"/>
  <c r="CY78" i="1"/>
  <c r="DM78" i="1"/>
  <c r="FA87" i="1"/>
  <c r="FA93" i="1"/>
  <c r="FA122" i="1"/>
  <c r="FA128" i="1"/>
  <c r="AY83" i="1"/>
  <c r="BM83" i="1"/>
  <c r="EM83" i="1"/>
  <c r="BI144" i="1"/>
  <c r="BW144" i="1"/>
  <c r="CU144" i="1"/>
  <c r="DI144" i="1"/>
  <c r="EG144" i="1"/>
  <c r="AA78" i="1"/>
  <c r="AQ78" i="1"/>
  <c r="BQ78" i="1"/>
  <c r="CO78" i="1"/>
  <c r="DO78" i="1"/>
  <c r="EA78" i="1"/>
  <c r="W83" i="1"/>
  <c r="AI83" i="1"/>
  <c r="AW83" i="1"/>
  <c r="BI83" i="1"/>
  <c r="BW83" i="1"/>
  <c r="CI83" i="1"/>
  <c r="DI83" i="1"/>
  <c r="DU83" i="1"/>
  <c r="Y144" i="1"/>
  <c r="AC78" i="1"/>
  <c r="AS78" i="1"/>
  <c r="BE78" i="1"/>
  <c r="BS78" i="1"/>
  <c r="CE78" i="1"/>
  <c r="CQ78" i="1"/>
  <c r="DC78" i="1"/>
  <c r="DQ78" i="1"/>
  <c r="EC78" i="1"/>
  <c r="FA85" i="1"/>
  <c r="FA91" i="1"/>
  <c r="AC83" i="1"/>
  <c r="CC83" i="1"/>
  <c r="DO83" i="1"/>
  <c r="FA103" i="1"/>
  <c r="FA107" i="1"/>
  <c r="EI83" i="1"/>
  <c r="FA108" i="1"/>
  <c r="FA110" i="1"/>
  <c r="FA126" i="1"/>
  <c r="BQ137" i="1"/>
  <c r="CC137" i="1"/>
  <c r="DO137" i="1"/>
  <c r="EA137" i="1"/>
  <c r="BS137" i="1"/>
  <c r="CE137" i="1"/>
  <c r="CQ137" i="1"/>
  <c r="DC137" i="1"/>
  <c r="DQ137" i="1"/>
  <c r="BW137" i="1"/>
  <c r="DI137" i="1"/>
  <c r="FA154" i="1"/>
  <c r="FA164" i="1"/>
  <c r="FA163" i="1" s="1"/>
  <c r="O163" i="1"/>
  <c r="EA73" i="1"/>
  <c r="EO73" i="1"/>
  <c r="FA79" i="1"/>
  <c r="FA80" i="1"/>
  <c r="FA81" i="1"/>
  <c r="FA90" i="1"/>
  <c r="FA96" i="1"/>
  <c r="FA98" i="1"/>
  <c r="O83" i="1"/>
  <c r="AE83" i="1"/>
  <c r="FA102" i="1"/>
  <c r="Q83" i="1"/>
  <c r="AG83" i="1"/>
  <c r="AU83" i="1"/>
  <c r="BG83" i="1"/>
  <c r="CS83" i="1"/>
  <c r="EE83" i="1"/>
  <c r="EQ83" i="1"/>
  <c r="EQ256" i="1" s="1"/>
  <c r="AO83" i="1"/>
  <c r="BA83" i="1"/>
  <c r="BO83" i="1"/>
  <c r="CA83" i="1"/>
  <c r="CM83" i="1"/>
  <c r="CY83" i="1"/>
  <c r="DY83" i="1"/>
  <c r="EK83" i="1"/>
  <c r="FA125" i="1"/>
  <c r="Q137" i="1"/>
  <c r="AG137" i="1"/>
  <c r="EE137" i="1"/>
  <c r="Y137" i="1"/>
  <c r="EM137" i="1"/>
  <c r="EC156" i="1"/>
  <c r="EC155" i="1" s="1"/>
  <c r="EB155" i="1"/>
  <c r="AC137" i="1"/>
  <c r="AQ137" i="1"/>
  <c r="BO137" i="1"/>
  <c r="CA137" i="1"/>
  <c r="CM137" i="1"/>
  <c r="CY137" i="1"/>
  <c r="DM137" i="1"/>
  <c r="FA140" i="1"/>
  <c r="AE137" i="1"/>
  <c r="AU137" i="1"/>
  <c r="AQ144" i="1"/>
  <c r="BC144" i="1"/>
  <c r="BO144" i="1"/>
  <c r="CA144" i="1"/>
  <c r="CM144" i="1"/>
  <c r="CY144" i="1"/>
  <c r="DM144" i="1"/>
  <c r="DY144" i="1"/>
  <c r="EO144" i="1"/>
  <c r="CC144" i="1"/>
  <c r="DO144" i="1"/>
  <c r="DX157" i="1"/>
  <c r="AC159" i="1"/>
  <c r="AS159" i="1"/>
  <c r="BE159" i="1"/>
  <c r="BS159" i="1"/>
  <c r="CE159" i="1"/>
  <c r="CQ159" i="1"/>
  <c r="DC159" i="1"/>
  <c r="DQ159" i="1"/>
  <c r="EC159" i="1"/>
  <c r="AG181" i="1"/>
  <c r="AW181" i="1"/>
  <c r="BW181" i="1"/>
  <c r="CU181" i="1"/>
  <c r="DU181" i="1"/>
  <c r="FA187" i="1"/>
  <c r="AU169" i="1"/>
  <c r="EZ169" i="1"/>
  <c r="BU169" i="1"/>
  <c r="CG169" i="1"/>
  <c r="CS169" i="1"/>
  <c r="DE169" i="1"/>
  <c r="DS169" i="1"/>
  <c r="EC169" i="1"/>
  <c r="FA161" i="1"/>
  <c r="AC169" i="1"/>
  <c r="AS169" i="1"/>
  <c r="BE169" i="1"/>
  <c r="BS169" i="1"/>
  <c r="CE169" i="1"/>
  <c r="CQ169" i="1"/>
  <c r="AC188" i="1"/>
  <c r="AS188" i="1"/>
  <c r="BS188" i="1"/>
  <c r="CQ188" i="1"/>
  <c r="DQ188" i="1"/>
  <c r="FA190" i="1"/>
  <c r="FA196" i="1"/>
  <c r="AU152" i="1"/>
  <c r="BG152" i="1"/>
  <c r="BU152" i="1"/>
  <c r="CG152" i="1"/>
  <c r="CS152" i="1"/>
  <c r="DE152" i="1"/>
  <c r="DS152" i="1"/>
  <c r="EE152" i="1"/>
  <c r="DX155" i="1"/>
  <c r="EZ158" i="1"/>
  <c r="EZ157" i="1" s="1"/>
  <c r="AI159" i="1"/>
  <c r="AY159" i="1"/>
  <c r="BM159" i="1"/>
  <c r="BY159" i="1"/>
  <c r="CK159" i="1"/>
  <c r="CW159" i="1"/>
  <c r="DK159" i="1"/>
  <c r="DW159" i="1"/>
  <c r="EM159" i="1"/>
  <c r="AO159" i="1"/>
  <c r="BA159" i="1"/>
  <c r="BO159" i="1"/>
  <c r="CA159" i="1"/>
  <c r="CM159" i="1"/>
  <c r="CY159" i="1"/>
  <c r="DM159" i="1"/>
  <c r="DY159" i="1"/>
  <c r="EO159" i="1"/>
  <c r="Y174" i="1"/>
  <c r="AO174" i="1"/>
  <c r="BA174" i="1"/>
  <c r="CY174" i="1"/>
  <c r="DM174" i="1"/>
  <c r="EZ175" i="1"/>
  <c r="EZ174" i="1" s="1"/>
  <c r="DY175" i="1"/>
  <c r="DY174" i="1" s="1"/>
  <c r="FA189" i="1"/>
  <c r="AE188" i="1"/>
  <c r="BG188" i="1"/>
  <c r="CG188" i="1"/>
  <c r="DE188" i="1"/>
  <c r="EE188" i="1"/>
  <c r="Q188" i="1"/>
  <c r="EZ159" i="1"/>
  <c r="W188" i="1"/>
  <c r="BA188" i="1"/>
  <c r="CA188" i="1"/>
  <c r="CY188" i="1"/>
  <c r="DY188" i="1"/>
  <c r="FA141" i="1"/>
  <c r="FA143" i="1"/>
  <c r="BM144" i="1"/>
  <c r="BY144" i="1"/>
  <c r="CK144" i="1"/>
  <c r="CW144" i="1"/>
  <c r="DK144" i="1"/>
  <c r="DW144" i="1"/>
  <c r="AO144" i="1"/>
  <c r="BA144" i="1"/>
  <c r="CO144" i="1"/>
  <c r="EA144" i="1"/>
  <c r="AI152" i="1"/>
  <c r="AY152" i="1"/>
  <c r="BM152" i="1"/>
  <c r="BY152" i="1"/>
  <c r="CK152" i="1"/>
  <c r="CW152" i="1"/>
  <c r="DK152" i="1"/>
  <c r="DW152" i="1"/>
  <c r="EM152" i="1"/>
  <c r="AA159" i="1"/>
  <c r="FA168" i="1"/>
  <c r="FA167" i="1" s="1"/>
  <c r="BF169" i="1"/>
  <c r="EA169" i="1"/>
  <c r="AY169" i="1"/>
  <c r="AU174" i="1"/>
  <c r="BU174" i="1"/>
  <c r="CG174" i="1"/>
  <c r="CS174" i="1"/>
  <c r="DE174" i="1"/>
  <c r="DS174" i="1"/>
  <c r="W174" i="1"/>
  <c r="AI174" i="1"/>
  <c r="EO181" i="1"/>
  <c r="FA185" i="1"/>
  <c r="AY188" i="1"/>
  <c r="BM188" i="1"/>
  <c r="BY188" i="1"/>
  <c r="CK188" i="1"/>
  <c r="CW188" i="1"/>
  <c r="DK188" i="1"/>
  <c r="DW188" i="1"/>
  <c r="EM188" i="1"/>
  <c r="EZ188" i="1"/>
  <c r="FA193" i="1"/>
  <c r="EC204" i="1"/>
  <c r="EC203" i="1" s="1"/>
  <c r="FA212" i="1"/>
  <c r="FA218" i="1"/>
  <c r="FA222" i="1"/>
  <c r="FA228" i="1"/>
  <c r="FA234" i="1"/>
  <c r="FA241" i="1"/>
  <c r="FA247" i="1"/>
  <c r="FA253" i="1"/>
  <c r="Q169" i="1"/>
  <c r="AG169" i="1"/>
  <c r="EG169" i="1"/>
  <c r="EM169" i="1"/>
  <c r="AA181" i="1"/>
  <c r="FA184" i="1"/>
  <c r="Y188" i="1"/>
  <c r="EO188" i="1"/>
  <c r="FA202" i="1"/>
  <c r="FA211" i="1"/>
  <c r="AE208" i="1"/>
  <c r="FA217" i="1"/>
  <c r="FA227" i="1"/>
  <c r="FA233" i="1"/>
  <c r="BA239" i="1"/>
  <c r="CA239" i="1"/>
  <c r="DY239" i="1"/>
  <c r="FA246" i="1"/>
  <c r="FA252" i="1"/>
  <c r="AC199" i="1"/>
  <c r="AS199" i="1"/>
  <c r="BE199" i="1"/>
  <c r="BS199" i="1"/>
  <c r="CE199" i="1"/>
  <c r="CQ199" i="1"/>
  <c r="DC199" i="1"/>
  <c r="DQ199" i="1"/>
  <c r="EC199" i="1"/>
  <c r="W208" i="1"/>
  <c r="AI208" i="1"/>
  <c r="FA215" i="1"/>
  <c r="FA225" i="1"/>
  <c r="FA231" i="1"/>
  <c r="FA237" i="1"/>
  <c r="AS239" i="1"/>
  <c r="BE239" i="1"/>
  <c r="BS239" i="1"/>
  <c r="CE239" i="1"/>
  <c r="CQ239" i="1"/>
  <c r="DC239" i="1"/>
  <c r="DQ239" i="1"/>
  <c r="EC239" i="1"/>
  <c r="FA244" i="1"/>
  <c r="AO239" i="1"/>
  <c r="DM239" i="1"/>
  <c r="FA250" i="1"/>
  <c r="FA195" i="1"/>
  <c r="EO203" i="1"/>
  <c r="FA210" i="1"/>
  <c r="FA214" i="1"/>
  <c r="FA220" i="1"/>
  <c r="FA224" i="1"/>
  <c r="FA230" i="1"/>
  <c r="FA236" i="1"/>
  <c r="FA243" i="1"/>
  <c r="FA249" i="1"/>
  <c r="DC169" i="1"/>
  <c r="DQ169" i="1"/>
  <c r="FA172" i="1"/>
  <c r="BI169" i="1"/>
  <c r="BW169" i="1"/>
  <c r="CI169" i="1"/>
  <c r="CU169" i="1"/>
  <c r="DI169" i="1"/>
  <c r="DU169" i="1"/>
  <c r="AA174" i="1"/>
  <c r="AQ174" i="1"/>
  <c r="BC174" i="1"/>
  <c r="BQ174" i="1"/>
  <c r="CC174" i="1"/>
  <c r="CO174" i="1"/>
  <c r="DA174" i="1"/>
  <c r="DO174" i="1"/>
  <c r="EO174" i="1"/>
  <c r="AS174" i="1"/>
  <c r="BE174" i="1"/>
  <c r="BS174" i="1"/>
  <c r="CE174" i="1"/>
  <c r="CQ174" i="1"/>
  <c r="DC174" i="1"/>
  <c r="DQ174" i="1"/>
  <c r="W181" i="1"/>
  <c r="AI181" i="1"/>
  <c r="AY181" i="1"/>
  <c r="BM181" i="1"/>
  <c r="BY181" i="1"/>
  <c r="CK181" i="1"/>
  <c r="CW181" i="1"/>
  <c r="DK181" i="1"/>
  <c r="DW181" i="1"/>
  <c r="FA186" i="1"/>
  <c r="AW188" i="1"/>
  <c r="BI188" i="1"/>
  <c r="BW188" i="1"/>
  <c r="CI188" i="1"/>
  <c r="CU188" i="1"/>
  <c r="DI188" i="1"/>
  <c r="DU188" i="1"/>
  <c r="EG188" i="1"/>
  <c r="EZ203" i="1"/>
  <c r="FA205" i="1"/>
  <c r="FA213" i="1"/>
  <c r="FA219" i="1"/>
  <c r="FA223" i="1"/>
  <c r="FA229" i="1"/>
  <c r="FA235" i="1"/>
  <c r="FA242" i="1"/>
  <c r="CM239" i="1"/>
  <c r="CY239" i="1"/>
  <c r="FA248" i="1"/>
  <c r="FA254" i="1"/>
  <c r="FA15" i="1"/>
  <c r="FA22" i="1"/>
  <c r="X256" i="1"/>
  <c r="AF256" i="1"/>
  <c r="ER256" i="1"/>
  <c r="AC14" i="1"/>
  <c r="AS14" i="1"/>
  <c r="BG14" i="1"/>
  <c r="BU14" i="1"/>
  <c r="CG14" i="1"/>
  <c r="CS14" i="1"/>
  <c r="DE14" i="1"/>
  <c r="DS14" i="1"/>
  <c r="EE14" i="1"/>
  <c r="FA16" i="1"/>
  <c r="BM14" i="1"/>
  <c r="BY14" i="1"/>
  <c r="CK14" i="1"/>
  <c r="CW14" i="1"/>
  <c r="DK14" i="1"/>
  <c r="DW14" i="1"/>
  <c r="DM28" i="1"/>
  <c r="DM27" i="1" s="1"/>
  <c r="EZ28" i="1"/>
  <c r="EZ27" i="1" s="1"/>
  <c r="DL27" i="1"/>
  <c r="DL256" i="1" s="1"/>
  <c r="FA44" i="1"/>
  <c r="CB256" i="1"/>
  <c r="CT256" i="1"/>
  <c r="DB256" i="1"/>
  <c r="AU14" i="1"/>
  <c r="Q14" i="1"/>
  <c r="AG14" i="1"/>
  <c r="O14" i="1"/>
  <c r="EZ16" i="1"/>
  <c r="EZ14" i="1" s="1"/>
  <c r="FA18" i="1"/>
  <c r="FA24" i="1"/>
  <c r="FA26" i="1"/>
  <c r="FA25" i="1" s="1"/>
  <c r="O25" i="1"/>
  <c r="BB256" i="1"/>
  <c r="AI14" i="1"/>
  <c r="BA14" i="1"/>
  <c r="BO14" i="1"/>
  <c r="CA14" i="1"/>
  <c r="CM14" i="1"/>
  <c r="CY14" i="1"/>
  <c r="DM14" i="1"/>
  <c r="DY14" i="1"/>
  <c r="EO14" i="1"/>
  <c r="AO14" i="1"/>
  <c r="CD256" i="1"/>
  <c r="AY14" i="1"/>
  <c r="FA21" i="1"/>
  <c r="EB27" i="1"/>
  <c r="EB29" i="1"/>
  <c r="EC30" i="1"/>
  <c r="EC29" i="1" s="1"/>
  <c r="DX33" i="1"/>
  <c r="EZ35" i="1"/>
  <c r="FA55" i="1"/>
  <c r="EB52" i="1"/>
  <c r="EC58" i="1"/>
  <c r="EC52" i="1" s="1"/>
  <c r="FA59" i="1"/>
  <c r="FA65" i="1"/>
  <c r="FA63" i="1" s="1"/>
  <c r="Q63" i="1"/>
  <c r="Q76" i="1"/>
  <c r="DX78" i="1"/>
  <c r="EZ82" i="1"/>
  <c r="EZ78" i="1" s="1"/>
  <c r="DY82" i="1"/>
  <c r="DY78" i="1" s="1"/>
  <c r="EI256" i="1"/>
  <c r="EU256" i="1"/>
  <c r="FA32" i="1"/>
  <c r="AA38" i="1"/>
  <c r="O40" i="1"/>
  <c r="Y40" i="1"/>
  <c r="AE40" i="1"/>
  <c r="EM40" i="1"/>
  <c r="FA41" i="1"/>
  <c r="FA40" i="1" s="1"/>
  <c r="AA47" i="1"/>
  <c r="AO52" i="1"/>
  <c r="BA52" i="1"/>
  <c r="BO52" i="1"/>
  <c r="CA52" i="1"/>
  <c r="CM52" i="1"/>
  <c r="CY52" i="1"/>
  <c r="DM52" i="1"/>
  <c r="W52" i="1"/>
  <c r="AI52" i="1"/>
  <c r="FA70" i="1"/>
  <c r="FA71" i="1"/>
  <c r="FA51" i="1"/>
  <c r="O52" i="1"/>
  <c r="EZ60" i="1"/>
  <c r="EZ52" i="1" s="1"/>
  <c r="DY60" i="1"/>
  <c r="DY52" i="1" s="1"/>
  <c r="DX52" i="1"/>
  <c r="FA74" i="1"/>
  <c r="FA73" i="1" s="1"/>
  <c r="O33" i="1"/>
  <c r="AY40" i="1"/>
  <c r="BM40" i="1"/>
  <c r="BY40" i="1"/>
  <c r="CK40" i="1"/>
  <c r="CW40" i="1"/>
  <c r="DK40" i="1"/>
  <c r="DW40" i="1"/>
  <c r="EO40" i="1"/>
  <c r="O44" i="1"/>
  <c r="FA50" i="1"/>
  <c r="FA49" i="1" s="1"/>
  <c r="AU52" i="1"/>
  <c r="BG52" i="1"/>
  <c r="BU52" i="1"/>
  <c r="CG52" i="1"/>
  <c r="CS52" i="1"/>
  <c r="DE52" i="1"/>
  <c r="DS52" i="1"/>
  <c r="EE52" i="1"/>
  <c r="FA54" i="1"/>
  <c r="FA61" i="1"/>
  <c r="CU69" i="1"/>
  <c r="DI69" i="1"/>
  <c r="DU69" i="1"/>
  <c r="EZ34" i="1"/>
  <c r="FA99" i="1"/>
  <c r="W40" i="1"/>
  <c r="AI40" i="1"/>
  <c r="FA67" i="1"/>
  <c r="FA66" i="1" s="1"/>
  <c r="FA100" i="1"/>
  <c r="BE119" i="1"/>
  <c r="FA119" i="1" s="1"/>
  <c r="FA153" i="1"/>
  <c r="FA152" i="1" s="1"/>
  <c r="W152" i="1"/>
  <c r="FA160" i="1"/>
  <c r="W159" i="1"/>
  <c r="BH73" i="1"/>
  <c r="BH256" i="1" s="1"/>
  <c r="AA83" i="1"/>
  <c r="AS83" i="1"/>
  <c r="CO83" i="1"/>
  <c r="EA83" i="1"/>
  <c r="BY83" i="1"/>
  <c r="CK83" i="1"/>
  <c r="CW83" i="1"/>
  <c r="DK83" i="1"/>
  <c r="DW83" i="1"/>
  <c r="FA112" i="1"/>
  <c r="FA129" i="1"/>
  <c r="AM137" i="1"/>
  <c r="AM256" i="1" s="1"/>
  <c r="AY137" i="1"/>
  <c r="FA146" i="1"/>
  <c r="FA147" i="1"/>
  <c r="O155" i="1"/>
  <c r="EZ156" i="1"/>
  <c r="EZ155" i="1" s="1"/>
  <c r="CQ156" i="1"/>
  <c r="CQ155" i="1" s="1"/>
  <c r="FA166" i="1"/>
  <c r="FA165" i="1" s="1"/>
  <c r="O165" i="1"/>
  <c r="FA171" i="1"/>
  <c r="FA182" i="1"/>
  <c r="O181" i="1"/>
  <c r="AU181" i="1"/>
  <c r="BG181" i="1"/>
  <c r="BU181" i="1"/>
  <c r="CG181" i="1"/>
  <c r="CS181" i="1"/>
  <c r="DE181" i="1"/>
  <c r="DS181" i="1"/>
  <c r="EE181" i="1"/>
  <c r="EB63" i="1"/>
  <c r="O69" i="1"/>
  <c r="O73" i="1"/>
  <c r="BU83" i="1"/>
  <c r="DE83" i="1"/>
  <c r="EO83" i="1"/>
  <c r="FA105" i="1"/>
  <c r="FA114" i="1"/>
  <c r="EZ119" i="1"/>
  <c r="EZ83" i="1" s="1"/>
  <c r="FA121" i="1"/>
  <c r="AA137" i="1"/>
  <c r="BM137" i="1"/>
  <c r="BY137" i="1"/>
  <c r="CK137" i="1"/>
  <c r="CW137" i="1"/>
  <c r="DK137" i="1"/>
  <c r="DW137" i="1"/>
  <c r="EO137" i="1"/>
  <c r="EZ140" i="1"/>
  <c r="FA145" i="1"/>
  <c r="EZ144" i="1"/>
  <c r="FA150" i="1"/>
  <c r="FA151" i="1"/>
  <c r="FA158" i="1"/>
  <c r="FA157" i="1" s="1"/>
  <c r="FA162" i="1"/>
  <c r="FA109" i="1"/>
  <c r="DX137" i="1"/>
  <c r="DY138" i="1"/>
  <c r="DY137" i="1" s="1"/>
  <c r="FA142" i="1"/>
  <c r="BS83" i="1"/>
  <c r="CE83" i="1"/>
  <c r="CQ83" i="1"/>
  <c r="CQ256" i="1" s="1"/>
  <c r="DC83" i="1"/>
  <c r="DQ83" i="1"/>
  <c r="EC83" i="1"/>
  <c r="FA84" i="1"/>
  <c r="FA111" i="1"/>
  <c r="FA131" i="1"/>
  <c r="FA134" i="1"/>
  <c r="FA139" i="1"/>
  <c r="AS137" i="1"/>
  <c r="BE137" i="1"/>
  <c r="Y169" i="1"/>
  <c r="AO169" i="1"/>
  <c r="BA169" i="1"/>
  <c r="BO169" i="1"/>
  <c r="CA169" i="1"/>
  <c r="CM169" i="1"/>
  <c r="CY169" i="1"/>
  <c r="DM169" i="1"/>
  <c r="DY169" i="1"/>
  <c r="EO169" i="1"/>
  <c r="FA176" i="1"/>
  <c r="Q174" i="1"/>
  <c r="AG174" i="1"/>
  <c r="DX73" i="1"/>
  <c r="AQ83" i="1"/>
  <c r="BC83" i="1"/>
  <c r="BQ83" i="1"/>
  <c r="DA83" i="1"/>
  <c r="FA97" i="1"/>
  <c r="FA106" i="1"/>
  <c r="FA115" i="1"/>
  <c r="FA117" i="1"/>
  <c r="FA123" i="1"/>
  <c r="EZ138" i="1"/>
  <c r="AA144" i="1"/>
  <c r="AW174" i="1"/>
  <c r="AW256" i="1" s="1"/>
  <c r="BI174" i="1"/>
  <c r="BW174" i="1"/>
  <c r="CI174" i="1"/>
  <c r="CU174" i="1"/>
  <c r="DI174" i="1"/>
  <c r="DU174" i="1"/>
  <c r="BD137" i="1"/>
  <c r="BD256" i="1" s="1"/>
  <c r="O167" i="1"/>
  <c r="DX174" i="1"/>
  <c r="AY174" i="1"/>
  <c r="BM174" i="1"/>
  <c r="BY174" i="1"/>
  <c r="CK174" i="1"/>
  <c r="CW174" i="1"/>
  <c r="DK174" i="1"/>
  <c r="DW174" i="1"/>
  <c r="EG174" i="1"/>
  <c r="EG256" i="1" s="1"/>
  <c r="FA192" i="1"/>
  <c r="FA207" i="1"/>
  <c r="O208" i="1"/>
  <c r="DZ169" i="1"/>
  <c r="DZ256" i="1" s="1"/>
  <c r="FA170" i="1"/>
  <c r="EM174" i="1"/>
  <c r="AA188" i="1"/>
  <c r="AQ188" i="1"/>
  <c r="BC188" i="1"/>
  <c r="BQ188" i="1"/>
  <c r="CC188" i="1"/>
  <c r="CO188" i="1"/>
  <c r="DA188" i="1"/>
  <c r="DA256" i="1" s="1"/>
  <c r="DO188" i="1"/>
  <c r="EA188" i="1"/>
  <c r="FA191" i="1"/>
  <c r="FA198" i="1"/>
  <c r="FA197" i="1" s="1"/>
  <c r="FA206" i="1"/>
  <c r="AU208" i="1"/>
  <c r="EZ139" i="1"/>
  <c r="FA175" i="1"/>
  <c r="EA174" i="1"/>
  <c r="FA179" i="1"/>
  <c r="FA200" i="1"/>
  <c r="FA199" i="1" s="1"/>
  <c r="FA204" i="1"/>
  <c r="FA203" i="1" s="1"/>
  <c r="Q203" i="1"/>
  <c r="AG203" i="1"/>
  <c r="AW203" i="1"/>
  <c r="BI203" i="1"/>
  <c r="BW203" i="1"/>
  <c r="CI203" i="1"/>
  <c r="CU203" i="1"/>
  <c r="DI203" i="1"/>
  <c r="DU203" i="1"/>
  <c r="AC208" i="1"/>
  <c r="AS208" i="1"/>
  <c r="BE208" i="1"/>
  <c r="BS208" i="1"/>
  <c r="CE208" i="1"/>
  <c r="CQ208" i="1"/>
  <c r="DC208" i="1"/>
  <c r="DQ208" i="1"/>
  <c r="EC208" i="1"/>
  <c r="FA209" i="1"/>
  <c r="BU208" i="1"/>
  <c r="CG208" i="1"/>
  <c r="CS208" i="1"/>
  <c r="DE208" i="1"/>
  <c r="DS208" i="1"/>
  <c r="EE208" i="1"/>
  <c r="FA240" i="1"/>
  <c r="Y239" i="1"/>
  <c r="EO239" i="1"/>
  <c r="DM118" i="1"/>
  <c r="DM83" i="1" s="1"/>
  <c r="BG173" i="1"/>
  <c r="O174" i="1"/>
  <c r="AE174" i="1"/>
  <c r="EC174" i="1"/>
  <c r="FA177" i="1"/>
  <c r="FA178" i="1"/>
  <c r="FA194" i="1"/>
  <c r="EZ221" i="1"/>
  <c r="EZ208" i="1" s="1"/>
  <c r="BF208" i="1"/>
  <c r="BF256" i="1" s="1"/>
  <c r="BG221" i="1"/>
  <c r="BG208" i="1" s="1"/>
  <c r="O188" i="1"/>
  <c r="O197" i="1"/>
  <c r="FA58" i="1" l="1"/>
  <c r="CC256" i="1"/>
  <c r="FA82" i="1"/>
  <c r="FA78" i="1" s="1"/>
  <c r="BW256" i="1"/>
  <c r="BS256" i="1"/>
  <c r="DO256" i="1"/>
  <c r="DC256" i="1"/>
  <c r="FA181" i="1"/>
  <c r="FA156" i="1"/>
  <c r="FA155" i="1" s="1"/>
  <c r="W256" i="1"/>
  <c r="DI256" i="1"/>
  <c r="EZ33" i="1"/>
  <c r="BI256" i="1"/>
  <c r="FA33" i="1"/>
  <c r="BC256" i="1"/>
  <c r="BC4" i="1" s="1"/>
  <c r="DQ256" i="1"/>
  <c r="CO256" i="1"/>
  <c r="FA239" i="1"/>
  <c r="CU256" i="1"/>
  <c r="EZ137" i="1"/>
  <c r="BE83" i="1"/>
  <c r="BE256" i="1" s="1"/>
  <c r="FA60" i="1"/>
  <c r="FA52" i="1" s="1"/>
  <c r="DX256" i="1"/>
  <c r="FA188" i="1"/>
  <c r="CE256" i="1"/>
  <c r="FA174" i="1"/>
  <c r="CI256" i="1"/>
  <c r="BQ256" i="1"/>
  <c r="AA256" i="1"/>
  <c r="DU256" i="1"/>
  <c r="EC256" i="1"/>
  <c r="EO256" i="1"/>
  <c r="EB256" i="1"/>
  <c r="BY256" i="1"/>
  <c r="AI256" i="1"/>
  <c r="FA138" i="1"/>
  <c r="FA137" i="1" s="1"/>
  <c r="FA159" i="1"/>
  <c r="DM256" i="1"/>
  <c r="AG256" i="1"/>
  <c r="DW256" i="1"/>
  <c r="BU256" i="1"/>
  <c r="AQ256" i="1"/>
  <c r="FA221" i="1"/>
  <c r="FA208" i="1" s="1"/>
  <c r="BG4" i="1"/>
  <c r="FA144" i="1"/>
  <c r="CY256" i="1"/>
  <c r="Q256" i="1"/>
  <c r="AE256" i="1"/>
  <c r="DK256" i="1"/>
  <c r="EE256" i="1"/>
  <c r="FA69" i="1"/>
  <c r="FA28" i="1"/>
  <c r="FA27" i="1" s="1"/>
  <c r="CM256" i="1"/>
  <c r="O256" i="1"/>
  <c r="AU256" i="1"/>
  <c r="CW256" i="1"/>
  <c r="DS256" i="1"/>
  <c r="AS256" i="1"/>
  <c r="Y256" i="1"/>
  <c r="EA256" i="1"/>
  <c r="AY256" i="1"/>
  <c r="AO256" i="1"/>
  <c r="CA256" i="1"/>
  <c r="CK256" i="1"/>
  <c r="DE256" i="1"/>
  <c r="AC256" i="1"/>
  <c r="FA30" i="1"/>
  <c r="FA29" i="1" s="1"/>
  <c r="EM256" i="1"/>
  <c r="BG169" i="1"/>
  <c r="BG256" i="1" s="1"/>
  <c r="FA173" i="1"/>
  <c r="FA169" i="1" s="1"/>
  <c r="BO256" i="1"/>
  <c r="FA118" i="1"/>
  <c r="FA83" i="1" s="1"/>
  <c r="DY256" i="1"/>
  <c r="BA256" i="1"/>
  <c r="BM256" i="1"/>
  <c r="CG256" i="1"/>
  <c r="FA14" i="1"/>
  <c r="CS256" i="1"/>
  <c r="EZ256" i="1" l="1"/>
  <c r="FA256" i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EH78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<sst xmlns="http://schemas.openxmlformats.org/spreadsheetml/2006/main" count="791" uniqueCount="650">
  <si>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2023 год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</si>
  <si>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</si>
  <si>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</si>
  <si>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</si>
  <si>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</si>
  <si>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</si>
  <si>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</si>
  <si>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</si>
  <si>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</si>
  <si>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</si>
  <si>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</si>
  <si>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</si>
  <si>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ХК 
(подразделение г.Хабаровск)</t>
  </si>
  <si>
    <t>КГБУЗ "Краевой клинический центр онкологии" МЗ ХК 
(подразделение г.Комсомольск-на-Амуре)</t>
  </si>
  <si>
    <t>КГБУЗ "Краевой клинический центр онкологии" МЗ ХК (сводная)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</si>
  <si>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</si>
  <si>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</si>
  <si>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</si>
  <si>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</si>
  <si>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</si>
  <si>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</si>
  <si>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ХК (под факт 11 мес.)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</si>
  <si>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</si>
  <si>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</si>
  <si>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</si>
  <si>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</si>
  <si>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</si>
  <si>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  (план года под факт 9 месяцев)</t>
  </si>
  <si>
    <r>
      <t xml:space="preserve">КГБУЗ "Родильный дом N 2" МЗ Хабаровского края  </t>
    </r>
    <r>
      <rPr>
        <b/>
        <i/>
        <sz val="11"/>
        <rFont val="Times New Roman"/>
        <family val="1"/>
        <charset val="204"/>
      </rPr>
      <t>(план года под факт 9 месяцев)</t>
    </r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</si>
  <si>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</si>
  <si>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</si>
  <si>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</si>
  <si>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</si>
  <si>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</si>
  <si>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8" МЗ Хабаровского края (план под факт 9 месяцев)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</si>
  <si>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</si>
  <si>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</si>
  <si>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</si>
  <si>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</si>
  <si>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</si>
  <si>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</si>
  <si>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</si>
  <si>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</si>
  <si>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</si>
  <si>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</si>
  <si>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</si>
  <si>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</si>
  <si>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</si>
  <si>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</si>
  <si>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</si>
  <si>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</si>
  <si>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 (план под факт 9 месяцев)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</si>
  <si>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</si>
  <si>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</si>
  <si>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</si>
  <si>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</si>
  <si>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</si>
  <si>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</si>
  <si>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 (план года под факт 9 месяцев)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</si>
  <si>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</si>
  <si>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</si>
  <si>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</si>
  <si>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</si>
  <si>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</si>
  <si>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</si>
  <si>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</si>
  <si>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</si>
  <si>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</si>
  <si>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</si>
  <si>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</si>
  <si>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</si>
  <si>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</si>
  <si>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</si>
  <si>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</si>
  <si>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</si>
  <si>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</si>
  <si>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</si>
  <si>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</si>
  <si>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</si>
  <si>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</si>
  <si>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</si>
  <si>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Всего</t>
  </si>
  <si>
    <t>с 01.01.2023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</si>
  <si>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</si>
  <si>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</si>
  <si>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</si>
  <si>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</si>
  <si>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</si>
  <si>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</si>
  <si>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</si>
  <si>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</si>
  <si>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</si>
  <si>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</si>
  <si>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</si>
  <si>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</si>
  <si>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</si>
  <si>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</si>
  <si>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</si>
  <si>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</si>
  <si>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</si>
  <si>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</si>
  <si>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</si>
  <si>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</si>
  <si>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</si>
  <si>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</si>
  <si>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</si>
  <si>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</si>
  <si>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</si>
  <si>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</si>
  <si>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</si>
  <si>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</si>
  <si>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</si>
  <si>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</si>
  <si>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</si>
  <si>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</si>
  <si>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</si>
  <si>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</si>
  <si>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</si>
  <si>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</si>
  <si>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</si>
  <si>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</si>
  <si>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</si>
  <si>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</si>
  <si>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</si>
  <si>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</si>
  <si>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</si>
  <si>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</si>
  <si>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</si>
  <si>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</si>
  <si>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</si>
  <si>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</si>
  <si>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</si>
  <si>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</si>
  <si>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</si>
  <si>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</si>
  <si>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</si>
  <si>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</si>
  <si>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</si>
  <si>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</si>
  <si>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</si>
  <si>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</si>
  <si>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</si>
  <si>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</si>
  <si>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</si>
  <si>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</si>
  <si>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</si>
  <si>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</si>
  <si>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</si>
  <si>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</si>
  <si>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</si>
  <si>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</si>
  <si>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</si>
  <si>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</si>
  <si>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</si>
  <si>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</si>
  <si>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</si>
  <si>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</si>
  <si>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</si>
  <si>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</si>
  <si>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КУСмо</t>
  </si>
  <si>
    <t>КДзп c 01.12.2023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</si>
  <si>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</si>
  <si>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</si>
  <si>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</si>
  <si>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</si>
  <si>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</si>
  <si>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</si>
  <si>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</si>
  <si>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</si>
  <si>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</si>
  <si>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</si>
  <si>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</si>
  <si>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</si>
  <si>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</si>
  <si>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</si>
  <si>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</si>
  <si>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</si>
  <si>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</si>
  <si>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</si>
  <si>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</si>
  <si>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</si>
  <si>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</si>
  <si>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</si>
  <si>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</si>
  <si>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</si>
  <si>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</si>
  <si>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</si>
  <si>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</si>
  <si>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</si>
  <si>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</si>
  <si>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</si>
  <si>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</si>
  <si>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</si>
  <si>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</si>
  <si>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</si>
  <si>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</si>
  <si>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</si>
  <si>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</si>
  <si>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</si>
  <si>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</si>
  <si>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</si>
  <si>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</si>
  <si>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</si>
  <si>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</si>
  <si>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</si>
  <si>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</si>
  <si>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</si>
  <si>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</si>
  <si>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</si>
  <si>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</si>
  <si>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</si>
  <si>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</si>
  <si>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</si>
  <si>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</si>
  <si>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</si>
  <si>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</si>
  <si>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</si>
  <si>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</si>
  <si>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</si>
  <si>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</si>
  <si>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</si>
  <si>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</si>
  <si>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</si>
  <si>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</si>
  <si>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</si>
  <si>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</si>
  <si>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</si>
  <si>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</si>
  <si>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</si>
  <si>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</si>
  <si>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</si>
  <si>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</si>
  <si>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</si>
  <si>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</si>
  <si>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</si>
  <si>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</si>
  <si>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</si>
  <si>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</si>
  <si>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</si>
  <si>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</si>
  <si>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</si>
  <si>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</si>
  <si>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</si>
  <si>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</si>
  <si>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</si>
  <si>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</si>
  <si>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</si>
  <si>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</si>
  <si>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</si>
  <si>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</si>
  <si>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</si>
  <si>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</si>
  <si>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</si>
  <si>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</si>
  <si>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</si>
  <si>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</si>
  <si>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</si>
  <si>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</si>
  <si>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</si>
  <si>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</si>
  <si>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</si>
  <si>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</si>
  <si>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</si>
  <si>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</si>
  <si>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</si>
  <si>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</si>
  <si>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</si>
  <si>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</si>
  <si>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</si>
  <si>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</si>
  <si>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</si>
  <si>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</si>
  <si>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</si>
  <si>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</si>
  <si>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</si>
  <si>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</si>
  <si>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</si>
  <si>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</si>
  <si>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</si>
  <si>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</si>
  <si>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</si>
  <si>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</si>
  <si>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</si>
  <si>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</si>
  <si>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</si>
  <si>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</si>
  <si>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</si>
  <si>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</si>
  <si>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</si>
  <si>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</si>
  <si>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</si>
  <si>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</si>
  <si>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</si>
  <si>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</si>
  <si>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</si>
  <si>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</si>
  <si>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</si>
  <si>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</si>
  <si>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</si>
  <si>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</si>
  <si>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</si>
  <si>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</si>
  <si>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</si>
  <si>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</si>
  <si>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</si>
  <si>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</si>
  <si>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</si>
  <si>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</si>
  <si>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</si>
  <si>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</si>
  <si>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</si>
  <si>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</si>
  <si>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</si>
  <si>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</si>
  <si>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</si>
  <si>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</si>
  <si>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</si>
  <si>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</si>
  <si>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</si>
  <si>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</si>
  <si>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</si>
  <si>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</si>
  <si>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</si>
  <si>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</si>
  <si>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</si>
  <si>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</si>
  <si>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</si>
  <si>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</si>
  <si>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</si>
  <si>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</si>
  <si>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</si>
  <si>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</si>
  <si>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</si>
  <si>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</si>
  <si>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</si>
  <si>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</si>
  <si>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</si>
  <si>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</si>
  <si>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</si>
  <si>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</si>
  <si>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</si>
  <si>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</si>
  <si>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</si>
  <si>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</si>
  <si>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</si>
  <si>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</si>
  <si>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</si>
  <si>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</si>
  <si>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</si>
  <si>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</si>
  <si>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</si>
  <si>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</si>
  <si>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</si>
  <si>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</si>
  <si>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</si>
  <si>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</si>
  <si>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</si>
  <si>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</si>
  <si>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</si>
  <si>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</si>
  <si>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</si>
  <si>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</si>
  <si>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</si>
  <si>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</si>
  <si>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</si>
  <si>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</si>
  <si>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</si>
  <si>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</si>
  <si>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</si>
  <si>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</si>
  <si>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</si>
  <si>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</si>
  <si>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</si>
  <si>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</si>
  <si>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</si>
  <si>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</si>
  <si>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</si>
  <si>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</si>
  <si>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</si>
  <si>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</si>
  <si>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</si>
  <si>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</si>
  <si>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</si>
  <si>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</si>
  <si>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</si>
  <si>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</si>
  <si>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</si>
  <si>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</si>
  <si>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</si>
  <si>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</si>
  <si>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</si>
  <si>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</si>
  <si>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</si>
  <si>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</si>
  <si>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</si>
  <si>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</si>
  <si>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</si>
  <si>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</si>
  <si>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</si>
  <si>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</si>
  <si>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</si>
  <si>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</si>
  <si>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</si>
  <si>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</si>
  <si>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</si>
  <si>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</si>
  <si>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</si>
  <si>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</si>
  <si>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</si>
  <si>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</si>
  <si>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</si>
  <si>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</si>
  <si>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</si>
  <si>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</si>
  <si>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</si>
  <si>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</si>
  <si>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</si>
  <si>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</si>
  <si>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</si>
  <si>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</si>
  <si>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</si>
  <si>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</si>
  <si>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</si>
  <si>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</si>
  <si>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</si>
  <si>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</si>
  <si>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</si>
  <si>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</si>
  <si>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</si>
  <si>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</si>
  <si>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</si>
  <si>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</si>
  <si>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</si>
  <si>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</si>
  <si>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</si>
  <si>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</si>
  <si>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</si>
  <si>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</si>
  <si>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</si>
  <si>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</si>
  <si>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</si>
  <si>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</si>
  <si>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</si>
  <si>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</si>
  <si>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</si>
  <si>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</si>
  <si>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</si>
  <si>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</si>
  <si>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</si>
  <si>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</si>
  <si>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</si>
  <si>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</si>
  <si>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</si>
  <si>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</si>
  <si>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</si>
  <si>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</si>
  <si>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</si>
  <si>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</si>
  <si>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</si>
  <si>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</si>
  <si>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</si>
  <si>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</si>
  <si>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</si>
  <si>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</si>
  <si>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</si>
  <si>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</si>
  <si>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</si>
  <si>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</si>
  <si>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</si>
  <si>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</si>
  <si>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</si>
  <si>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</si>
  <si>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</si>
  <si>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</si>
  <si>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</si>
  <si>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</si>
  <si>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</si>
  <si>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</si>
  <si>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</si>
  <si>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</si>
  <si>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</si>
  <si>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</si>
  <si>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</si>
  <si>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</si>
  <si>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</si>
  <si>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</si>
  <si>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</si>
  <si>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</si>
  <si>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</si>
  <si>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</si>
  <si>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</si>
  <si>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</si>
  <si>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</si>
  <si>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</si>
  <si>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</si>
  <si>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</si>
  <si>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</si>
  <si>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</si>
  <si>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</si>
  <si>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</si>
  <si>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</si>
  <si>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</si>
  <si>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</si>
  <si>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</si>
  <si>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</si>
  <si>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</si>
  <si>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</si>
  <si>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</si>
  <si>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</si>
  <si>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</si>
  <si>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</si>
  <si>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</si>
  <si>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</si>
  <si>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</si>
  <si>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</si>
  <si>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</si>
  <si>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</si>
  <si>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</si>
  <si>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</si>
  <si>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</si>
  <si>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</si>
  <si>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</si>
  <si>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</si>
  <si>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</si>
  <si>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</si>
  <si>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</si>
  <si>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</si>
  <si>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</si>
  <si>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</si>
  <si>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</si>
  <si>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</si>
  <si>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</si>
  <si>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</si>
  <si>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</si>
  <si>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</si>
  <si>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</si>
  <si>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</si>
  <si>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</si>
  <si>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</si>
  <si>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</si>
  <si>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</si>
  <si>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</si>
  <si>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</si>
  <si>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</si>
  <si>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</si>
  <si>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</si>
  <si>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</si>
  <si>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</si>
  <si>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</si>
  <si>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</si>
  <si>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</si>
  <si>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</si>
  <si>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</si>
  <si>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</si>
  <si>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</si>
  <si>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</si>
  <si>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</si>
  <si>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</si>
  <si>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</si>
  <si>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</si>
  <si>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</si>
  <si>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</si>
  <si>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</si>
  <si>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</si>
  <si>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</si>
  <si>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</si>
  <si>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</si>
  <si>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</si>
  <si>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</si>
  <si>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</si>
  <si>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</si>
  <si>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</si>
  <si>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</si>
  <si>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</si>
  <si>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</si>
  <si>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</si>
  <si>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</si>
  <si>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</si>
  <si>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</si>
  <si>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</si>
  <si>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</si>
  <si>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</si>
  <si>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</si>
  <si>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</si>
  <si>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</si>
  <si>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</si>
  <si>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</si>
  <si>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</si>
  <si>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</si>
  <si>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</si>
  <si>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</si>
  <si>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</si>
  <si>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</si>
  <si>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</si>
  <si>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</si>
  <si>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</si>
  <si>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</si>
  <si>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</si>
  <si>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</si>
  <si>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</si>
  <si>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</si>
  <si>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</si>
  <si>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</si>
  <si>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</si>
  <si>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</si>
  <si>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</si>
  <si>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</si>
  <si>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</si>
  <si>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</si>
  <si>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</si>
  <si>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</si>
  <si>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</si>
  <si>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</si>
  <si>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</si>
  <si>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</si>
  <si>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</si>
  <si>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</si>
  <si>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</si>
  <si>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</si>
  <si>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</si>
  <si>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</si>
  <si>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</si>
  <si>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</si>
  <si>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</si>
  <si>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</si>
  <si>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</si>
  <si>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</si>
  <si>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</si>
  <si>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</si>
  <si>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</si>
  <si>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</si>
  <si>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</si>
  <si>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</si>
  <si>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</si>
  <si>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</si>
  <si>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</si>
  <si>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</si>
  <si>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</si>
  <si>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</si>
  <si>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</si>
  <si>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</si>
  <si>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</si>
  <si>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</si>
  <si>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</si>
  <si>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</si>
  <si>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</si>
  <si>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</si>
  <si>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</si>
  <si>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 xml:space="preserve">Приложение №6
</t>
  </si>
  <si>
    <t>к протоколу Комиссии   по разработке ТП ОМС от 29.12.2023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</si>
</sst>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#,##0_ ;\-#,##0\ "/>
    <numFmt numFmtId="167" formatCode="_-* #,##0_р_._-;\-* #,##0_р_._-;_-* &quot;-&quot;??_р_._-;_-@_-"/>
    <numFmt numFmtId="168" formatCode="0.0"/>
    <numFmt numFmtId="169" formatCode="_-* #,##0_р_._-;\-* #,##0_р_._-;_-* &quot;-&quot;_р_._-;_-@_-"/>
    <numFmt numFmtId="170" formatCode="0.000"/>
    <numFmt numFmtId="171" formatCode="#,##0.00000"/>
    <numFmt numFmtId="172" formatCode="_-* #,##0\ _₽_-;\-* #,##0\ _₽_-;_-* &quot;-&quot;??\ _₽_-;_-@_-"/>
    <numFmt numFmtId="173" formatCode="#,##0.00_ ;\-#,##0.00\ "/>
    <numFmt numFmtId="174" formatCode="0.0%"/>
    <numFmt numFmtId="176" formatCode="#,##0.0_ ;\-#,##0.0\ 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11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i/>
      <sz val="11"/>
      <color theme="0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8" fillId="0" borderId="0"/>
    <xf numFmtId="0" fontId="8" fillId="0" borderId="0"/>
    <xf numFmtId="0" fontId="39" fillId="0" borderId="0"/>
    <xf numFmtId="0" fontId="57" fillId="0" borderId="0"/>
    <xf numFmtId="0" fontId="8" fillId="0" borderId="0"/>
    <xf numFmtId="0" fontId="58" fillId="0" borderId="0"/>
    <xf numFmtId="0" fontId="8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8" fillId="0" borderId="0"/>
    <xf numFmtId="0" fontId="58" fillId="0" borderId="0"/>
    <xf numFmtId="0" fontId="60" fillId="0" borderId="0"/>
    <xf numFmtId="0" fontId="58" fillId="0" borderId="0"/>
    <xf numFmtId="0" fontId="9" fillId="0" borderId="0" applyFill="0" applyBorder="0" applyProtection="0">
      <alignment wrapText="1"/>
      <protection locked="0"/>
    </xf>
    <xf numFmtId="9" fontId="39" fillId="0" borderId="0" applyFont="0" applyFill="0" applyBorder="0" applyAlignment="0" applyProtection="0"/>
    <xf numFmtId="9" fontId="58" fillId="0" borderId="0" quotePrefix="1" applyFont="0" applyFill="0" applyBorder="0" applyAlignment="0">
      <protection locked="0"/>
    </xf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5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8" fillId="0" borderId="0" quotePrefix="1" applyFont="0" applyFill="0" applyBorder="0" applyAlignment="0">
      <protection locked="0"/>
    </xf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</cellStyleXfs>
  <cellXfs count="292">
    <xf numFmtId="0" fontId="0" fillId="0" borderId="0" xfId="0"/>
    <xf numFmtId="0" fontId="5" fillId="0" borderId="0" xfId="2" applyFont="1" applyFill="1" applyBorder="1" applyAlignment="1">
      <alignment horizontal="center" vertical="top" wrapText="1"/>
    </xf>
    <xf numFmtId="0" fontId="0" fillId="0" borderId="0" xfId="0" applyFill="1"/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3" fontId="0" fillId="0" borderId="0" xfId="0" applyNumberFormat="1" applyFill="1"/>
    <xf numFmtId="164" fontId="0" fillId="0" borderId="0" xfId="0" applyNumberFormat="1" applyFill="1"/>
    <xf numFmtId="1" fontId="2" fillId="0" borderId="0" xfId="0" applyNumberFormat="1" applyFont="1" applyFill="1"/>
    <xf numFmtId="166" fontId="0" fillId="0" borderId="0" xfId="1" applyNumberFormat="1" applyFont="1" applyFill="1"/>
    <xf numFmtId="0" fontId="10" fillId="0" borderId="0" xfId="0" applyFont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167" fontId="0" fillId="0" borderId="0" xfId="1" applyNumberFormat="1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41" fontId="0" fillId="0" borderId="0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8" fontId="0" fillId="0" borderId="0" xfId="0" applyNumberFormat="1" applyFill="1"/>
    <xf numFmtId="0" fontId="7" fillId="0" borderId="0" xfId="0" applyFont="1" applyFill="1" applyBorder="1" applyAlignment="1"/>
    <xf numFmtId="0" fontId="11" fillId="0" borderId="0" xfId="0" applyFont="1"/>
    <xf numFmtId="0" fontId="10" fillId="0" borderId="0" xfId="0" applyFont="1" applyBorder="1" applyAlignment="1">
      <alignment vertical="distributed" wrapText="1"/>
    </xf>
    <xf numFmtId="0" fontId="10" fillId="0" borderId="1" xfId="0" applyFont="1" applyBorder="1" applyAlignment="1">
      <alignment vertical="distributed" wrapText="1"/>
    </xf>
    <xf numFmtId="0" fontId="0" fillId="0" borderId="0" xfId="0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13" fillId="0" borderId="3" xfId="4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164" fontId="15" fillId="0" borderId="3" xfId="3" applyNumberFormat="1" applyFont="1" applyFill="1" applyBorder="1" applyAlignment="1">
      <alignment horizontal="center" vertical="center" wrapText="1"/>
    </xf>
    <xf numFmtId="164" fontId="16" fillId="0" borderId="3" xfId="3" applyNumberFormat="1" applyFont="1" applyFill="1" applyBorder="1" applyAlignment="1">
      <alignment horizontal="center" vertical="center" wrapText="1"/>
    </xf>
    <xf numFmtId="169" fontId="17" fillId="0" borderId="4" xfId="3" applyNumberFormat="1" applyFont="1" applyFill="1" applyBorder="1" applyAlignment="1">
      <alignment horizontal="center" vertical="center" wrapText="1"/>
    </xf>
    <xf numFmtId="169" fontId="17" fillId="0" borderId="5" xfId="3" applyNumberFormat="1" applyFont="1" applyFill="1" applyBorder="1" applyAlignment="1">
      <alignment horizontal="center" vertical="center" wrapText="1"/>
    </xf>
    <xf numFmtId="1" fontId="17" fillId="0" borderId="4" xfId="3" applyNumberFormat="1" applyFont="1" applyFill="1" applyBorder="1" applyAlignment="1">
      <alignment horizontal="center" vertical="center" wrapText="1"/>
    </xf>
    <xf numFmtId="1" fontId="17" fillId="0" borderId="6" xfId="3" applyNumberFormat="1" applyFont="1" applyFill="1" applyBorder="1" applyAlignment="1">
      <alignment horizontal="center" vertical="center" wrapText="1"/>
    </xf>
    <xf numFmtId="169" fontId="17" fillId="0" borderId="6" xfId="3" applyNumberFormat="1" applyFont="1" applyFill="1" applyBorder="1" applyAlignment="1">
      <alignment horizontal="center" vertical="center" wrapText="1"/>
    </xf>
    <xf numFmtId="1" fontId="19" fillId="0" borderId="4" xfId="3" applyNumberFormat="1" applyFont="1" applyFill="1" applyBorder="1" applyAlignment="1">
      <alignment horizontal="center" vertical="center" wrapText="1"/>
    </xf>
    <xf numFmtId="1" fontId="19" fillId="0" borderId="6" xfId="3" applyNumberFormat="1" applyFont="1" applyFill="1" applyBorder="1" applyAlignment="1">
      <alignment horizontal="center" vertical="center" wrapText="1"/>
    </xf>
    <xf numFmtId="3" fontId="17" fillId="0" borderId="4" xfId="3" applyNumberFormat="1" applyFont="1" applyFill="1" applyBorder="1" applyAlignment="1">
      <alignment horizontal="center" vertical="center" wrapText="1"/>
    </xf>
    <xf numFmtId="3" fontId="17" fillId="0" borderId="6" xfId="3" applyNumberFormat="1" applyFont="1" applyFill="1" applyBorder="1" applyAlignment="1">
      <alignment horizontal="center" vertical="center" wrapText="1"/>
    </xf>
    <xf numFmtId="169" fontId="17" fillId="0" borderId="4" xfId="4" applyNumberFormat="1" applyFont="1" applyFill="1" applyBorder="1" applyAlignment="1">
      <alignment horizontal="center" vertical="center" wrapText="1"/>
    </xf>
    <xf numFmtId="169" fontId="17" fillId="0" borderId="6" xfId="4" applyNumberFormat="1" applyFont="1" applyFill="1" applyBorder="1" applyAlignment="1">
      <alignment horizontal="center" vertical="center" wrapText="1"/>
    </xf>
    <xf numFmtId="3" fontId="17" fillId="0" borderId="3" xfId="3" applyNumberFormat="1" applyFont="1" applyFill="1" applyBorder="1" applyAlignment="1">
      <alignment horizontal="center" vertical="center" wrapText="1"/>
    </xf>
    <xf numFmtId="3" fontId="17" fillId="0" borderId="5" xfId="3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0" fontId="22" fillId="0" borderId="0" xfId="0" applyFont="1" applyFill="1"/>
    <xf numFmtId="0" fontId="12" fillId="0" borderId="7" xfId="3" applyFont="1" applyFill="1" applyBorder="1" applyAlignment="1">
      <alignment horizontal="center" vertical="center" wrapText="1"/>
    </xf>
    <xf numFmtId="0" fontId="16" fillId="0" borderId="3" xfId="3" applyNumberFormat="1" applyFont="1" applyFill="1" applyBorder="1" applyAlignment="1">
      <alignment horizontal="center" vertical="center" wrapText="1"/>
    </xf>
    <xf numFmtId="0" fontId="17" fillId="0" borderId="4" xfId="3" applyNumberFormat="1" applyFont="1" applyFill="1" applyBorder="1" applyAlignment="1">
      <alignment horizontal="center" vertical="center" wrapText="1"/>
    </xf>
    <xf numFmtId="0" fontId="17" fillId="0" borderId="5" xfId="3" applyNumberFormat="1" applyFont="1" applyFill="1" applyBorder="1" applyAlignment="1">
      <alignment horizontal="center" vertical="center" wrapText="1"/>
    </xf>
    <xf numFmtId="0" fontId="17" fillId="0" borderId="3" xfId="3" applyNumberFormat="1" applyFont="1" applyFill="1" applyBorder="1" applyAlignment="1">
      <alignment horizontal="center" vertical="center" wrapText="1"/>
    </xf>
    <xf numFmtId="0" fontId="19" fillId="0" borderId="4" xfId="3" applyNumberFormat="1" applyFont="1" applyFill="1" applyBorder="1" applyAlignment="1">
      <alignment horizontal="center" vertical="center" wrapText="1"/>
    </xf>
    <xf numFmtId="0" fontId="19" fillId="0" borderId="5" xfId="3" applyNumberFormat="1" applyFont="1" applyFill="1" applyBorder="1" applyAlignment="1">
      <alignment horizontal="center" vertical="center" wrapText="1"/>
    </xf>
    <xf numFmtId="0" fontId="17" fillId="0" borderId="4" xfId="4" applyNumberFormat="1" applyFont="1" applyFill="1" applyBorder="1" applyAlignment="1">
      <alignment horizontal="center" vertical="center" wrapText="1"/>
    </xf>
    <xf numFmtId="0" fontId="17" fillId="0" borderId="5" xfId="4" applyNumberFormat="1" applyFont="1" applyFill="1" applyBorder="1" applyAlignment="1">
      <alignment horizontal="center" vertical="center" wrapText="1"/>
    </xf>
    <xf numFmtId="0" fontId="17" fillId="0" borderId="8" xfId="3" applyNumberFormat="1" applyFont="1" applyFill="1" applyBorder="1" applyAlignment="1">
      <alignment horizontal="center" vertical="center" wrapText="1"/>
    </xf>
    <xf numFmtId="0" fontId="17" fillId="0" borderId="9" xfId="3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center" vertical="center"/>
    </xf>
    <xf numFmtId="0" fontId="22" fillId="0" borderId="0" xfId="0" applyNumberFormat="1" applyFont="1" applyFill="1"/>
    <xf numFmtId="0" fontId="24" fillId="0" borderId="7" xfId="3" applyFont="1" applyFill="1" applyBorder="1" applyAlignment="1">
      <alignment horizontal="center" vertical="center" wrapText="1"/>
    </xf>
    <xf numFmtId="0" fontId="24" fillId="0" borderId="3" xfId="3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6" fillId="0" borderId="10" xfId="4" applyNumberFormat="1" applyFont="1" applyFill="1" applyBorder="1" applyAlignment="1">
      <alignment horizontal="center" vertical="center" wrapText="1"/>
    </xf>
    <xf numFmtId="0" fontId="26" fillId="0" borderId="11" xfId="4" applyNumberFormat="1" applyFont="1" applyFill="1" applyBorder="1" applyAlignment="1">
      <alignment horizontal="center" vertical="center" wrapText="1"/>
    </xf>
    <xf numFmtId="49" fontId="26" fillId="0" borderId="10" xfId="4" applyNumberFormat="1" applyFont="1" applyFill="1" applyBorder="1" applyAlignment="1">
      <alignment horizontal="center" vertical="center" wrapText="1"/>
    </xf>
    <xf numFmtId="49" fontId="26" fillId="0" borderId="12" xfId="4" applyNumberFormat="1" applyFont="1" applyFill="1" applyBorder="1" applyAlignment="1">
      <alignment horizontal="center" vertical="center" wrapText="1"/>
    </xf>
    <xf numFmtId="49" fontId="26" fillId="0" borderId="11" xfId="4" applyNumberFormat="1" applyFont="1" applyFill="1" applyBorder="1" applyAlignment="1">
      <alignment horizontal="center" vertical="center" wrapText="1"/>
    </xf>
    <xf numFmtId="49" fontId="26" fillId="0" borderId="3" xfId="4" applyNumberFormat="1" applyFont="1" applyFill="1" applyBorder="1" applyAlignment="1">
      <alignment horizontal="center" vertical="center" wrapText="1"/>
    </xf>
    <xf numFmtId="49" fontId="19" fillId="0" borderId="10" xfId="4" applyNumberFormat="1" applyFont="1" applyFill="1" applyBorder="1" applyAlignment="1">
      <alignment horizontal="center" vertical="center" wrapText="1"/>
    </xf>
    <xf numFmtId="49" fontId="19" fillId="0" borderId="12" xfId="4" applyNumberFormat="1" applyFont="1" applyFill="1" applyBorder="1" applyAlignment="1">
      <alignment horizontal="center" vertical="center" wrapText="1"/>
    </xf>
    <xf numFmtId="49" fontId="26" fillId="0" borderId="4" xfId="4" applyNumberFormat="1" applyFont="1" applyFill="1" applyBorder="1" applyAlignment="1">
      <alignment horizontal="center" vertical="center" wrapText="1"/>
    </xf>
    <xf numFmtId="49" fontId="26" fillId="0" borderId="6" xfId="4" applyNumberFormat="1" applyFont="1" applyFill="1" applyBorder="1" applyAlignment="1">
      <alignment horizontal="center" vertical="center" wrapText="1"/>
    </xf>
    <xf numFmtId="49" fontId="26" fillId="0" borderId="5" xfId="4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4" fontId="27" fillId="0" borderId="3" xfId="3" applyNumberFormat="1" applyFont="1" applyFill="1" applyBorder="1" applyAlignment="1">
      <alignment horizontal="center" vertical="center" wrapText="1"/>
    </xf>
    <xf numFmtId="49" fontId="19" fillId="0" borderId="4" xfId="4" applyNumberFormat="1" applyFont="1" applyFill="1" applyBorder="1" applyAlignment="1">
      <alignment horizontal="center" vertical="center" wrapText="1"/>
    </xf>
    <xf numFmtId="49" fontId="19" fillId="0" borderId="5" xfId="4" applyNumberFormat="1" applyFont="1" applyFill="1" applyBorder="1" applyAlignment="1">
      <alignment horizontal="center" vertical="center" wrapText="1"/>
    </xf>
    <xf numFmtId="49" fontId="19" fillId="0" borderId="6" xfId="4" applyNumberFormat="1" applyFont="1" applyFill="1" applyBorder="1" applyAlignment="1">
      <alignment horizontal="center" vertical="center" wrapText="1"/>
    </xf>
    <xf numFmtId="49" fontId="19" fillId="0" borderId="13" xfId="4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14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1" fontId="29" fillId="0" borderId="14" xfId="4" applyNumberFormat="1" applyFont="1" applyFill="1" applyBorder="1" applyAlignment="1">
      <alignment horizontal="center" vertical="center" wrapText="1"/>
    </xf>
    <xf numFmtId="1" fontId="26" fillId="0" borderId="14" xfId="4" applyNumberFormat="1" applyFont="1" applyFill="1" applyBorder="1" applyAlignment="1">
      <alignment horizontal="center" vertical="center" wrapText="1"/>
    </xf>
    <xf numFmtId="1" fontId="29" fillId="0" borderId="3" xfId="4" applyNumberFormat="1" applyFont="1" applyFill="1" applyBorder="1" applyAlignment="1">
      <alignment horizontal="center" vertical="center" wrapText="1"/>
    </xf>
    <xf numFmtId="1" fontId="26" fillId="0" borderId="3" xfId="4" applyNumberFormat="1" applyFont="1" applyFill="1" applyBorder="1" applyAlignment="1">
      <alignment horizontal="center" vertical="center" wrapText="1"/>
    </xf>
    <xf numFmtId="1" fontId="29" fillId="0" borderId="3" xfId="3" applyNumberFormat="1" applyFont="1" applyFill="1" applyBorder="1" applyAlignment="1">
      <alignment horizontal="center" vertical="center" wrapText="1"/>
    </xf>
    <xf numFmtId="1" fontId="26" fillId="0" borderId="3" xfId="3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3" xfId="0" applyFont="1" applyFill="1" applyBorder="1" applyAlignment="1">
      <alignment horizontal="center"/>
    </xf>
    <xf numFmtId="0" fontId="30" fillId="0" borderId="3" xfId="4" applyNumberFormat="1" applyFont="1" applyFill="1" applyBorder="1" applyAlignment="1">
      <alignment horizontal="center" vertical="center" wrapText="1"/>
    </xf>
    <xf numFmtId="0" fontId="30" fillId="0" borderId="3" xfId="3" applyFont="1" applyFill="1" applyBorder="1" applyAlignment="1">
      <alignment horizontal="center" vertical="center" wrapText="1"/>
    </xf>
    <xf numFmtId="164" fontId="31" fillId="0" borderId="3" xfId="3" applyNumberFormat="1" applyFont="1" applyFill="1" applyBorder="1" applyAlignment="1">
      <alignment vertical="center" wrapText="1"/>
    </xf>
    <xf numFmtId="164" fontId="32" fillId="0" borderId="3" xfId="3" applyNumberFormat="1" applyFont="1" applyFill="1" applyBorder="1" applyAlignment="1">
      <alignment vertical="center" wrapText="1"/>
    </xf>
    <xf numFmtId="170" fontId="33" fillId="0" borderId="3" xfId="4" applyNumberFormat="1" applyFont="1" applyFill="1" applyBorder="1" applyAlignment="1">
      <alignment horizontal="center" vertical="center" wrapText="1"/>
    </xf>
    <xf numFmtId="3" fontId="33" fillId="0" borderId="3" xfId="4" applyNumberFormat="1" applyFont="1" applyFill="1" applyBorder="1" applyAlignment="1">
      <alignment horizontal="center" vertical="center" wrapText="1"/>
    </xf>
    <xf numFmtId="170" fontId="34" fillId="0" borderId="3" xfId="4" applyNumberFormat="1" applyFont="1" applyFill="1" applyBorder="1" applyAlignment="1">
      <alignment horizontal="center" vertical="center" wrapText="1"/>
    </xf>
    <xf numFmtId="170" fontId="35" fillId="0" borderId="3" xfId="4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0" fontId="22" fillId="0" borderId="3" xfId="0" applyFont="1" applyFill="1" applyBorder="1" applyAlignment="1">
      <alignment horizontal="center"/>
    </xf>
    <xf numFmtId="0" fontId="23" fillId="0" borderId="5" xfId="4" applyFont="1" applyFill="1" applyBorder="1" applyAlignment="1">
      <alignment horizontal="center" vertical="center" wrapText="1"/>
    </xf>
    <xf numFmtId="0" fontId="23" fillId="0" borderId="3" xfId="3" applyFont="1" applyFill="1" applyBorder="1" applyAlignment="1">
      <alignment horizontal="center" vertical="center" wrapText="1"/>
    </xf>
    <xf numFmtId="164" fontId="15" fillId="0" borderId="3" xfId="3" applyNumberFormat="1" applyFont="1" applyFill="1" applyBorder="1" applyAlignment="1">
      <alignment vertical="center" wrapText="1"/>
    </xf>
    <xf numFmtId="164" fontId="27" fillId="0" borderId="3" xfId="3" applyNumberFormat="1" applyFont="1" applyFill="1" applyBorder="1" applyAlignment="1">
      <alignment vertical="center" wrapText="1"/>
    </xf>
    <xf numFmtId="170" fontId="29" fillId="0" borderId="3" xfId="4" applyNumberFormat="1" applyFont="1" applyFill="1" applyBorder="1" applyAlignment="1">
      <alignment horizontal="center" vertical="center" wrapText="1"/>
    </xf>
    <xf numFmtId="3" fontId="29" fillId="0" borderId="3" xfId="4" applyNumberFormat="1" applyFont="1" applyFill="1" applyBorder="1" applyAlignment="1">
      <alignment horizontal="center" vertical="center" wrapText="1"/>
    </xf>
    <xf numFmtId="170" fontId="36" fillId="0" borderId="3" xfId="4" applyNumberFormat="1" applyFont="1" applyFill="1" applyBorder="1" applyAlignment="1">
      <alignment horizontal="center" vertical="center" wrapText="1"/>
    </xf>
    <xf numFmtId="170" fontId="20" fillId="0" borderId="14" xfId="4" applyNumberFormat="1" applyFont="1" applyFill="1" applyBorder="1" applyAlignment="1">
      <alignment horizontal="center" vertical="center" wrapText="1"/>
    </xf>
    <xf numFmtId="0" fontId="22" fillId="0" borderId="3" xfId="0" applyFont="1" applyFill="1" applyBorder="1"/>
    <xf numFmtId="0" fontId="0" fillId="3" borderId="3" xfId="0" applyFill="1" applyBorder="1"/>
    <xf numFmtId="169" fontId="23" fillId="3" borderId="3" xfId="4" applyNumberFormat="1" applyFont="1" applyFill="1" applyBorder="1" applyAlignment="1">
      <alignment vertical="center" wrapText="1"/>
    </xf>
    <xf numFmtId="0" fontId="23" fillId="3" borderId="3" xfId="3" applyFont="1" applyFill="1" applyBorder="1" applyAlignment="1">
      <alignment horizontal="center" vertical="center" wrapText="1"/>
    </xf>
    <xf numFmtId="164" fontId="23" fillId="3" borderId="3" xfId="3" applyNumberFormat="1" applyFont="1" applyFill="1" applyBorder="1" applyAlignment="1">
      <alignment horizontal="center" vertical="center" wrapText="1"/>
    </xf>
    <xf numFmtId="164" fontId="23" fillId="3" borderId="3" xfId="4" applyNumberFormat="1" applyFont="1" applyFill="1" applyBorder="1" applyAlignment="1">
      <alignment horizontal="center" vertical="center" wrapText="1"/>
    </xf>
    <xf numFmtId="164" fontId="37" fillId="3" borderId="3" xfId="4" applyNumberFormat="1" applyFont="1" applyFill="1" applyBorder="1" applyAlignment="1">
      <alignment horizontal="center" vertical="center" wrapText="1"/>
    </xf>
    <xf numFmtId="170" fontId="20" fillId="3" borderId="14" xfId="4" applyNumberFormat="1" applyFont="1" applyFill="1" applyBorder="1" applyAlignment="1">
      <alignment horizontal="center" vertical="center" wrapText="1"/>
    </xf>
    <xf numFmtId="0" fontId="0" fillId="3" borderId="0" xfId="0" applyFill="1"/>
    <xf numFmtId="172" fontId="23" fillId="3" borderId="3" xfId="4" applyNumberFormat="1" applyFont="1" applyFill="1" applyBorder="1" applyAlignment="1">
      <alignment horizontal="center" vertical="center" wrapText="1"/>
    </xf>
    <xf numFmtId="169" fontId="37" fillId="3" borderId="3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9" fontId="16" fillId="0" borderId="3" xfId="4" applyNumberFormat="1" applyFont="1" applyFill="1" applyBorder="1" applyAlignment="1">
      <alignment vertical="center" wrapText="1"/>
    </xf>
    <xf numFmtId="3" fontId="16" fillId="0" borderId="3" xfId="3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0" fontId="16" fillId="0" borderId="3" xfId="0" applyNumberFormat="1" applyFont="1" applyFill="1" applyBorder="1" applyAlignment="1">
      <alignment horizontal="center" vertical="center" wrapText="1"/>
    </xf>
    <xf numFmtId="2" fontId="38" fillId="0" borderId="3" xfId="0" applyNumberFormat="1" applyFont="1" applyFill="1" applyBorder="1" applyAlignment="1">
      <alignment horizontal="center" vertical="center" wrapText="1"/>
    </xf>
    <xf numFmtId="4" fontId="16" fillId="0" borderId="3" xfId="3" applyNumberFormat="1" applyFont="1" applyFill="1" applyBorder="1" applyAlignment="1">
      <alignment horizontal="center" vertical="center" wrapText="1"/>
    </xf>
    <xf numFmtId="169" fontId="16" fillId="0" borderId="3" xfId="4" applyNumberFormat="1" applyFont="1" applyFill="1" applyBorder="1" applyAlignment="1">
      <alignment horizontal="center" vertical="center" wrapText="1"/>
    </xf>
    <xf numFmtId="169" fontId="14" fillId="0" borderId="14" xfId="3" applyNumberFormat="1" applyFont="1" applyFill="1" applyBorder="1" applyAlignment="1">
      <alignment horizontal="center" vertical="center" wrapText="1"/>
    </xf>
    <xf numFmtId="169" fontId="14" fillId="0" borderId="3" xfId="4" applyNumberFormat="1" applyFont="1" applyFill="1" applyBorder="1" applyAlignment="1">
      <alignment horizontal="center" vertical="center" wrapText="1"/>
    </xf>
    <xf numFmtId="169" fontId="16" fillId="2" borderId="3" xfId="5" applyNumberFormat="1" applyFont="1" applyFill="1" applyBorder="1" applyAlignment="1">
      <alignment horizontal="center" vertical="center" wrapText="1"/>
    </xf>
    <xf numFmtId="169" fontId="9" fillId="0" borderId="3" xfId="4" applyNumberFormat="1" applyFont="1" applyFill="1" applyBorder="1" applyAlignment="1">
      <alignment horizontal="center" vertical="center" wrapText="1"/>
    </xf>
    <xf numFmtId="169" fontId="14" fillId="0" borderId="3" xfId="3" applyNumberFormat="1" applyFont="1" applyFill="1" applyBorder="1" applyAlignment="1">
      <alignment horizontal="center" vertical="center" wrapText="1"/>
    </xf>
    <xf numFmtId="164" fontId="16" fillId="0" borderId="3" xfId="4" applyNumberFormat="1" applyFont="1" applyFill="1" applyBorder="1" applyAlignment="1">
      <alignment horizontal="center" vertical="center" wrapText="1"/>
    </xf>
    <xf numFmtId="169" fontId="14" fillId="0" borderId="3" xfId="0" applyNumberFormat="1" applyFont="1" applyFill="1" applyBorder="1"/>
    <xf numFmtId="169" fontId="16" fillId="0" borderId="3" xfId="5" applyNumberFormat="1" applyFont="1" applyFill="1" applyBorder="1" applyAlignment="1">
      <alignment horizontal="center" vertical="center" wrapText="1"/>
    </xf>
    <xf numFmtId="169" fontId="14" fillId="2" borderId="3" xfId="4" applyNumberFormat="1" applyFont="1" applyFill="1" applyBorder="1" applyAlignment="1">
      <alignment horizontal="center" vertical="center" wrapText="1"/>
    </xf>
    <xf numFmtId="0" fontId="40" fillId="0" borderId="3" xfId="0" applyFont="1" applyFill="1" applyBorder="1"/>
    <xf numFmtId="3" fontId="23" fillId="0" borderId="3" xfId="4" applyNumberFormat="1" applyFont="1" applyFill="1" applyBorder="1" applyAlignment="1">
      <alignment horizontal="center" vertical="center" wrapText="1"/>
    </xf>
    <xf numFmtId="0" fontId="41" fillId="0" borderId="3" xfId="0" applyFont="1" applyFill="1" applyBorder="1"/>
    <xf numFmtId="0" fontId="42" fillId="0" borderId="3" xfId="0" applyFont="1" applyFill="1" applyBorder="1"/>
    <xf numFmtId="0" fontId="43" fillId="0" borderId="3" xfId="0" applyFont="1" applyFill="1" applyBorder="1"/>
    <xf numFmtId="0" fontId="16" fillId="0" borderId="3" xfId="4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10" fontId="44" fillId="0" borderId="3" xfId="0" applyNumberFormat="1" applyFont="1" applyFill="1" applyBorder="1" applyAlignment="1">
      <alignment horizontal="center"/>
    </xf>
    <xf numFmtId="4" fontId="17" fillId="0" borderId="3" xfId="3" applyNumberFormat="1" applyFont="1" applyFill="1" applyBorder="1" applyAlignment="1">
      <alignment horizontal="center" vertical="center" wrapText="1"/>
    </xf>
    <xf numFmtId="169" fontId="44" fillId="0" borderId="3" xfId="4" applyNumberFormat="1" applyFont="1" applyFill="1" applyBorder="1" applyAlignment="1">
      <alignment horizontal="center" vertical="center" wrapText="1"/>
    </xf>
    <xf numFmtId="3" fontId="16" fillId="0" borderId="3" xfId="4" applyNumberFormat="1" applyFont="1" applyFill="1" applyBorder="1" applyAlignment="1">
      <alignment horizontal="center" vertical="center" wrapText="1"/>
    </xf>
    <xf numFmtId="169" fontId="23" fillId="0" borderId="3" xfId="4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170" fontId="46" fillId="0" borderId="3" xfId="0" applyNumberFormat="1" applyFont="1" applyFill="1" applyBorder="1" applyAlignment="1">
      <alignment horizontal="center" vertical="center" wrapText="1"/>
    </xf>
    <xf numFmtId="0" fontId="47" fillId="3" borderId="3" xfId="0" applyFont="1" applyFill="1" applyBorder="1"/>
    <xf numFmtId="169" fontId="48" fillId="3" borderId="3" xfId="4" applyNumberFormat="1" applyFont="1" applyFill="1" applyBorder="1" applyAlignment="1">
      <alignment vertical="center" wrapText="1"/>
    </xf>
    <xf numFmtId="0" fontId="48" fillId="3" borderId="3" xfId="0" applyFont="1" applyFill="1" applyBorder="1" applyAlignment="1">
      <alignment horizontal="center" vertical="center" wrapText="1"/>
    </xf>
    <xf numFmtId="4" fontId="48" fillId="3" borderId="3" xfId="3" applyNumberFormat="1" applyFont="1" applyFill="1" applyBorder="1" applyAlignment="1">
      <alignment horizontal="center" vertical="center" wrapText="1"/>
    </xf>
    <xf numFmtId="4" fontId="23" fillId="3" borderId="3" xfId="3" applyNumberFormat="1" applyFont="1" applyFill="1" applyBorder="1" applyAlignment="1">
      <alignment horizontal="center" vertical="center" wrapText="1"/>
    </xf>
    <xf numFmtId="169" fontId="23" fillId="3" borderId="3" xfId="4" applyNumberFormat="1" applyFont="1" applyFill="1" applyBorder="1" applyAlignment="1">
      <alignment horizontal="center" vertical="center" wrapText="1"/>
    </xf>
    <xf numFmtId="0" fontId="0" fillId="0" borderId="14" xfId="0" applyFill="1" applyBorder="1"/>
    <xf numFmtId="0" fontId="0" fillId="0" borderId="14" xfId="0" applyBorder="1" applyAlignment="1">
      <alignment wrapText="1"/>
    </xf>
    <xf numFmtId="0" fontId="16" fillId="0" borderId="15" xfId="4" applyFont="1" applyFill="1" applyBorder="1" applyAlignment="1">
      <alignment vertical="center" wrapText="1"/>
    </xf>
    <xf numFmtId="0" fontId="16" fillId="0" borderId="15" xfId="0" applyFont="1" applyFill="1" applyBorder="1" applyAlignment="1">
      <alignment horizontal="center" vertical="center" wrapText="1"/>
    </xf>
    <xf numFmtId="2" fontId="38" fillId="0" borderId="14" xfId="0" applyNumberFormat="1" applyFont="1" applyFill="1" applyBorder="1" applyAlignment="1">
      <alignment horizontal="center" vertical="center" wrapText="1"/>
    </xf>
    <xf numFmtId="2" fontId="38" fillId="0" borderId="15" xfId="0" applyNumberFormat="1" applyFont="1" applyFill="1" applyBorder="1" applyAlignment="1">
      <alignment horizontal="center" vertical="center" wrapText="1"/>
    </xf>
    <xf numFmtId="4" fontId="16" fillId="0" borderId="15" xfId="3" applyNumberFormat="1" applyFont="1" applyFill="1" applyBorder="1" applyAlignment="1">
      <alignment horizontal="center" vertical="center" wrapText="1"/>
    </xf>
    <xf numFmtId="4" fontId="16" fillId="0" borderId="13" xfId="3" applyNumberFormat="1" applyFont="1" applyFill="1" applyBorder="1" applyAlignment="1">
      <alignment horizontal="center" vertical="center" wrapText="1"/>
    </xf>
    <xf numFmtId="169" fontId="16" fillId="0" borderId="15" xfId="4" applyNumberFormat="1" applyFont="1" applyFill="1" applyBorder="1" applyAlignment="1">
      <alignment horizontal="center" vertical="center" wrapText="1"/>
    </xf>
    <xf numFmtId="169" fontId="14" fillId="0" borderId="15" xfId="4" applyNumberFormat="1" applyFont="1" applyFill="1" applyBorder="1" applyAlignment="1">
      <alignment horizontal="center" vertical="center" wrapText="1"/>
    </xf>
    <xf numFmtId="169" fontId="14" fillId="0" borderId="15" xfId="3" applyNumberFormat="1" applyFont="1" applyFill="1" applyBorder="1" applyAlignment="1">
      <alignment horizontal="center" vertical="center" wrapText="1"/>
    </xf>
    <xf numFmtId="169" fontId="14" fillId="2" borderId="15" xfId="4" applyNumberFormat="1" applyFont="1" applyFill="1" applyBorder="1" applyAlignment="1">
      <alignment horizontal="center" vertical="center" wrapText="1"/>
    </xf>
    <xf numFmtId="169" fontId="14" fillId="0" borderId="14" xfId="4" applyNumberFormat="1" applyFont="1" applyFill="1" applyBorder="1" applyAlignment="1">
      <alignment horizontal="center" vertical="center" wrapText="1"/>
    </xf>
    <xf numFmtId="169" fontId="16" fillId="0" borderId="14" xfId="4" applyNumberFormat="1" applyFont="1" applyFill="1" applyBorder="1" applyAlignment="1">
      <alignment horizontal="center" vertical="center" wrapText="1"/>
    </xf>
    <xf numFmtId="169" fontId="9" fillId="0" borderId="15" xfId="4" applyNumberFormat="1" applyFont="1" applyFill="1" applyBorder="1" applyAlignment="1">
      <alignment horizontal="center" vertical="center" wrapText="1"/>
    </xf>
    <xf numFmtId="164" fontId="16" fillId="0" borderId="14" xfId="4" applyNumberFormat="1" applyFont="1" applyFill="1" applyBorder="1" applyAlignment="1">
      <alignment horizontal="center" vertical="center" wrapText="1"/>
    </xf>
    <xf numFmtId="169" fontId="48" fillId="3" borderId="5" xfId="4" applyNumberFormat="1" applyFont="1" applyFill="1" applyBorder="1" applyAlignment="1">
      <alignment vertical="center" wrapText="1"/>
    </xf>
    <xf numFmtId="164" fontId="23" fillId="3" borderId="5" xfId="3" applyNumberFormat="1" applyFont="1" applyFill="1" applyBorder="1" applyAlignment="1">
      <alignment horizontal="center" vertical="center" wrapText="1"/>
    </xf>
    <xf numFmtId="4" fontId="48" fillId="3" borderId="5" xfId="3" applyNumberFormat="1" applyFont="1" applyFill="1" applyBorder="1" applyAlignment="1">
      <alignment horizontal="center" vertical="center" wrapText="1"/>
    </xf>
    <xf numFmtId="4" fontId="16" fillId="3" borderId="6" xfId="3" applyNumberFormat="1" applyFont="1" applyFill="1" applyBorder="1" applyAlignment="1">
      <alignment horizontal="center" vertical="center" wrapText="1"/>
    </xf>
    <xf numFmtId="169" fontId="23" fillId="4" borderId="3" xfId="4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9" fontId="16" fillId="0" borderId="5" xfId="4" applyNumberFormat="1" applyFont="1" applyFill="1" applyBorder="1" applyAlignment="1">
      <alignment vertical="center" wrapText="1"/>
    </xf>
    <xf numFmtId="4" fontId="16" fillId="0" borderId="5" xfId="3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4" fontId="16" fillId="0" borderId="6" xfId="3" applyNumberFormat="1" applyFont="1" applyFill="1" applyBorder="1" applyAlignment="1">
      <alignment horizontal="center" vertical="center" wrapText="1"/>
    </xf>
    <xf numFmtId="169" fontId="14" fillId="0" borderId="5" xfId="4" applyNumberFormat="1" applyFont="1" applyFill="1" applyBorder="1" applyAlignment="1">
      <alignment horizontal="center" vertical="center" wrapText="1"/>
    </xf>
    <xf numFmtId="169" fontId="16" fillId="2" borderId="3" xfId="4" applyNumberFormat="1" applyFont="1" applyFill="1" applyBorder="1" applyAlignment="1">
      <alignment horizontal="center" vertical="center" wrapText="1"/>
    </xf>
    <xf numFmtId="169" fontId="23" fillId="3" borderId="5" xfId="4" applyNumberFormat="1" applyFont="1" applyFill="1" applyBorder="1" applyAlignment="1">
      <alignment vertical="center" wrapText="1"/>
    </xf>
    <xf numFmtId="0" fontId="23" fillId="3" borderId="3" xfId="0" applyFont="1" applyFill="1" applyBorder="1" applyAlignment="1">
      <alignment horizontal="center" vertical="center" wrapText="1"/>
    </xf>
    <xf numFmtId="4" fontId="16" fillId="3" borderId="5" xfId="3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6" fillId="0" borderId="5" xfId="4" applyFont="1" applyFill="1" applyBorder="1" applyAlignment="1">
      <alignment vertical="center" wrapText="1"/>
    </xf>
    <xf numFmtId="2" fontId="38" fillId="0" borderId="5" xfId="0" applyNumberFormat="1" applyFont="1" applyFill="1" applyBorder="1" applyAlignment="1">
      <alignment horizontal="center" vertical="center" wrapText="1"/>
    </xf>
    <xf numFmtId="169" fontId="16" fillId="0" borderId="5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6" fillId="0" borderId="5" xfId="4" applyNumberFormat="1" applyFont="1" applyFill="1" applyBorder="1" applyAlignment="1">
      <alignment horizontal="center" vertical="center" wrapText="1"/>
    </xf>
    <xf numFmtId="4" fontId="16" fillId="0" borderId="6" xfId="4" applyNumberFormat="1" applyFont="1" applyFill="1" applyBorder="1" applyAlignment="1">
      <alignment horizontal="center" vertical="center" wrapText="1"/>
    </xf>
    <xf numFmtId="0" fontId="2" fillId="3" borderId="3" xfId="0" applyFont="1" applyFill="1" applyBorder="1"/>
    <xf numFmtId="4" fontId="23" fillId="3" borderId="5" xfId="3" applyNumberFormat="1" applyFont="1" applyFill="1" applyBorder="1" applyAlignment="1">
      <alignment horizontal="center" vertical="center" wrapText="1"/>
    </xf>
    <xf numFmtId="169" fontId="44" fillId="0" borderId="5" xfId="4" applyNumberFormat="1" applyFont="1" applyFill="1" applyBorder="1" applyAlignment="1">
      <alignment horizontal="center" vertical="center" wrapText="1"/>
    </xf>
    <xf numFmtId="169" fontId="9" fillId="0" borderId="5" xfId="4" applyNumberFormat="1" applyFont="1" applyFill="1" applyBorder="1" applyAlignment="1">
      <alignment horizontal="center" vertical="center" wrapText="1"/>
    </xf>
    <xf numFmtId="2" fontId="38" fillId="5" borderId="3" xfId="0" applyNumberFormat="1" applyFont="1" applyFill="1" applyBorder="1" applyAlignment="1">
      <alignment horizontal="center" vertical="center" wrapText="1"/>
    </xf>
    <xf numFmtId="169" fontId="23" fillId="0" borderId="5" xfId="4" applyNumberFormat="1" applyFont="1" applyFill="1" applyBorder="1" applyAlignment="1">
      <alignment horizontal="center" vertical="center" wrapText="1"/>
    </xf>
    <xf numFmtId="169" fontId="23" fillId="3" borderId="5" xfId="4" applyNumberFormat="1" applyFont="1" applyFill="1" applyBorder="1" applyAlignment="1">
      <alignment horizontal="center" vertical="center" wrapText="1"/>
    </xf>
    <xf numFmtId="169" fontId="37" fillId="3" borderId="5" xfId="4" applyNumberFormat="1" applyFont="1" applyFill="1" applyBorder="1" applyAlignment="1">
      <alignment horizontal="center" vertical="center" wrapText="1"/>
    </xf>
    <xf numFmtId="169" fontId="49" fillId="0" borderId="3" xfId="4" applyNumberFormat="1" applyFont="1" applyFill="1" applyBorder="1" applyAlignment="1">
      <alignment horizontal="center" vertical="center" wrapText="1"/>
    </xf>
    <xf numFmtId="169" fontId="50" fillId="0" borderId="3" xfId="4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9" fontId="49" fillId="0" borderId="5" xfId="4" applyNumberFormat="1" applyFont="1" applyFill="1" applyBorder="1" applyAlignment="1">
      <alignment horizontal="center" vertical="center" wrapText="1"/>
    </xf>
    <xf numFmtId="4" fontId="23" fillId="3" borderId="6" xfId="3" applyNumberFormat="1" applyFont="1" applyFill="1" applyBorder="1" applyAlignment="1">
      <alignment horizontal="center" vertical="center" wrapText="1"/>
    </xf>
    <xf numFmtId="2" fontId="51" fillId="0" borderId="5" xfId="0" applyNumberFormat="1" applyFont="1" applyFill="1" applyBorder="1" applyAlignment="1">
      <alignment horizontal="center" vertical="center" wrapText="1"/>
    </xf>
    <xf numFmtId="4" fontId="16" fillId="0" borderId="3" xfId="4" applyNumberFormat="1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169" fontId="16" fillId="0" borderId="5" xfId="3" applyNumberFormat="1" applyFont="1" applyFill="1" applyBorder="1" applyAlignment="1">
      <alignment vertical="center" wrapText="1"/>
    </xf>
    <xf numFmtId="169" fontId="23" fillId="3" borderId="5" xfId="3" applyNumberFormat="1" applyFont="1" applyFill="1" applyBorder="1" applyAlignment="1">
      <alignment vertical="center" wrapText="1"/>
    </xf>
    <xf numFmtId="0" fontId="16" fillId="0" borderId="5" xfId="3" applyFont="1" applyFill="1" applyBorder="1" applyAlignment="1">
      <alignment vertical="center" wrapText="1"/>
    </xf>
    <xf numFmtId="2" fontId="51" fillId="0" borderId="3" xfId="0" applyNumberFormat="1" applyFont="1" applyFill="1" applyBorder="1" applyAlignment="1">
      <alignment horizontal="center" vertical="center" wrapText="1"/>
    </xf>
    <xf numFmtId="169" fontId="37" fillId="0" borderId="5" xfId="4" applyNumberFormat="1" applyFont="1" applyFill="1" applyBorder="1" applyAlignment="1">
      <alignment horizontal="center" vertical="center" wrapText="1"/>
    </xf>
    <xf numFmtId="169" fontId="23" fillId="3" borderId="5" xfId="3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10" fontId="44" fillId="0" borderId="3" xfId="0" applyNumberFormat="1" applyFont="1" applyFill="1" applyBorder="1" applyAlignment="1">
      <alignment horizontal="center" vertical="center" wrapText="1"/>
    </xf>
    <xf numFmtId="10" fontId="44" fillId="0" borderId="3" xfId="0" applyNumberFormat="1" applyFont="1" applyFill="1" applyBorder="1" applyAlignment="1">
      <alignment horizontal="center" vertical="center"/>
    </xf>
    <xf numFmtId="169" fontId="14" fillId="6" borderId="3" xfId="4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/>
    </xf>
    <xf numFmtId="168" fontId="16" fillId="0" borderId="3" xfId="0" applyNumberFormat="1" applyFont="1" applyFill="1" applyBorder="1" applyAlignment="1">
      <alignment horizontal="center" vertical="center" wrapText="1"/>
    </xf>
    <xf numFmtId="2" fontId="52" fillId="0" borderId="5" xfId="0" applyNumberFormat="1" applyFont="1" applyFill="1" applyBorder="1" applyAlignment="1">
      <alignment horizontal="center" vertical="center" wrapText="1"/>
    </xf>
    <xf numFmtId="169" fontId="37" fillId="0" borderId="3" xfId="4" applyNumberFormat="1" applyFont="1" applyFill="1" applyBorder="1" applyAlignment="1">
      <alignment horizontal="center" vertical="center" wrapText="1"/>
    </xf>
    <xf numFmtId="169" fontId="45" fillId="0" borderId="3" xfId="4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73" fontId="23" fillId="3" borderId="3" xfId="4" applyNumberFormat="1" applyFont="1" applyFill="1" applyBorder="1" applyAlignment="1">
      <alignment horizontal="center" vertical="center" wrapText="1"/>
    </xf>
    <xf numFmtId="173" fontId="14" fillId="0" borderId="14" xfId="3" applyNumberFormat="1" applyFont="1" applyFill="1" applyBorder="1" applyAlignment="1">
      <alignment horizontal="center" vertical="center" wrapText="1"/>
    </xf>
    <xf numFmtId="0" fontId="0" fillId="3" borderId="3" xfId="0" applyFont="1" applyFill="1" applyBorder="1"/>
    <xf numFmtId="2" fontId="51" fillId="8" borderId="3" xfId="0" applyNumberFormat="1" applyFont="1" applyFill="1" applyBorder="1" applyAlignment="1">
      <alignment horizontal="center" vertical="center" wrapText="1"/>
    </xf>
    <xf numFmtId="169" fontId="23" fillId="0" borderId="5" xfId="4" applyNumberFormat="1" applyFont="1" applyFill="1" applyBorder="1" applyAlignment="1">
      <alignment vertical="center"/>
    </xf>
    <xf numFmtId="169" fontId="16" fillId="0" borderId="5" xfId="4" applyNumberFormat="1" applyFont="1" applyFill="1" applyBorder="1" applyAlignment="1">
      <alignment vertical="center"/>
    </xf>
    <xf numFmtId="169" fontId="23" fillId="4" borderId="5" xfId="4" applyNumberFormat="1" applyFont="1" applyFill="1" applyBorder="1" applyAlignment="1">
      <alignment horizontal="center" vertical="center" wrapText="1"/>
    </xf>
    <xf numFmtId="2" fontId="51" fillId="7" borderId="3" xfId="0" applyNumberFormat="1" applyFont="1" applyFill="1" applyBorder="1" applyAlignment="1">
      <alignment horizontal="center" vertical="center" wrapText="1"/>
    </xf>
    <xf numFmtId="2" fontId="51" fillId="6" borderId="5" xfId="0" applyNumberFormat="1" applyFont="1" applyFill="1" applyBorder="1" applyAlignment="1">
      <alignment horizontal="center" vertical="center" wrapText="1"/>
    </xf>
    <xf numFmtId="3" fontId="16" fillId="0" borderId="5" xfId="4" applyNumberFormat="1" applyFont="1" applyFill="1" applyBorder="1" applyAlignment="1">
      <alignment horizontal="center" vertical="center" wrapText="1"/>
    </xf>
    <xf numFmtId="169" fontId="15" fillId="0" borderId="3" xfId="4" applyNumberFormat="1" applyFont="1" applyFill="1" applyBorder="1" applyAlignment="1">
      <alignment horizontal="center" vertical="center" wrapText="1"/>
    </xf>
    <xf numFmtId="174" fontId="44" fillId="0" borderId="3" xfId="0" applyNumberFormat="1" applyFont="1" applyFill="1" applyBorder="1" applyAlignment="1">
      <alignment horizontal="center" vertical="center" wrapText="1"/>
    </xf>
    <xf numFmtId="169" fontId="10" fillId="0" borderId="3" xfId="0" applyNumberFormat="1" applyFont="1" applyFill="1" applyBorder="1"/>
    <xf numFmtId="169" fontId="22" fillId="0" borderId="3" xfId="0" applyNumberFormat="1" applyFont="1" applyFill="1" applyBorder="1"/>
    <xf numFmtId="0" fontId="16" fillId="0" borderId="3" xfId="0" applyFont="1" applyFill="1" applyBorder="1" applyAlignment="1">
      <alignment horizontal="center" vertical="center"/>
    </xf>
    <xf numFmtId="0" fontId="0" fillId="0" borderId="2" xfId="0" applyFill="1" applyBorder="1"/>
    <xf numFmtId="169" fontId="16" fillId="0" borderId="2" xfId="4" applyNumberFormat="1" applyFont="1" applyFill="1" applyBorder="1" applyAlignment="1">
      <alignment horizontal="center" vertical="center" wrapText="1"/>
    </xf>
    <xf numFmtId="169" fontId="14" fillId="0" borderId="9" xfId="4" applyNumberFormat="1" applyFont="1" applyFill="1" applyBorder="1" applyAlignment="1">
      <alignment horizontal="center" vertical="center" wrapText="1"/>
    </xf>
    <xf numFmtId="169" fontId="44" fillId="0" borderId="2" xfId="4" applyNumberFormat="1" applyFont="1" applyFill="1" applyBorder="1" applyAlignment="1">
      <alignment horizontal="center" vertical="center" wrapText="1"/>
    </xf>
    <xf numFmtId="169" fontId="14" fillId="0" borderId="2" xfId="4" applyNumberFormat="1" applyFont="1" applyFill="1" applyBorder="1" applyAlignment="1">
      <alignment horizontal="center" vertical="center" wrapText="1"/>
    </xf>
    <xf numFmtId="169" fontId="9" fillId="0" borderId="2" xfId="4" applyNumberFormat="1" applyFont="1" applyFill="1" applyBorder="1" applyAlignment="1">
      <alignment horizontal="center" vertical="center" wrapText="1"/>
    </xf>
    <xf numFmtId="169" fontId="23" fillId="0" borderId="2" xfId="4" applyNumberFormat="1" applyFont="1" applyFill="1" applyBorder="1" applyAlignment="1">
      <alignment horizontal="center" vertical="center" wrapText="1"/>
    </xf>
    <xf numFmtId="164" fontId="16" fillId="0" borderId="2" xfId="4" applyNumberFormat="1" applyFont="1" applyFill="1" applyBorder="1" applyAlignment="1">
      <alignment horizontal="center" vertical="center" wrapText="1"/>
    </xf>
    <xf numFmtId="10" fontId="44" fillId="0" borderId="2" xfId="0" applyNumberFormat="1" applyFont="1" applyFill="1" applyBorder="1" applyAlignment="1">
      <alignment horizontal="center" vertical="center"/>
    </xf>
    <xf numFmtId="169" fontId="14" fillId="0" borderId="7" xfId="3" applyNumberFormat="1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0" borderId="2" xfId="0" applyBorder="1" applyAlignment="1">
      <alignment wrapText="1"/>
    </xf>
    <xf numFmtId="169" fontId="23" fillId="3" borderId="9" xfId="3" applyNumberFormat="1" applyFont="1" applyFill="1" applyBorder="1" applyAlignment="1">
      <alignment vertical="center" wrapText="1"/>
    </xf>
    <xf numFmtId="4" fontId="23" fillId="3" borderId="9" xfId="3" applyNumberFormat="1" applyFont="1" applyFill="1" applyBorder="1" applyAlignment="1">
      <alignment horizontal="center" vertical="center" wrapText="1"/>
    </xf>
    <xf numFmtId="10" fontId="16" fillId="0" borderId="2" xfId="0" applyNumberFormat="1" applyFont="1" applyFill="1" applyBorder="1" applyAlignment="1">
      <alignment horizontal="center" vertical="center" wrapText="1"/>
    </xf>
    <xf numFmtId="164" fontId="23" fillId="3" borderId="2" xfId="3" applyNumberFormat="1" applyFont="1" applyFill="1" applyBorder="1" applyAlignment="1">
      <alignment horizontal="center" vertical="center" wrapText="1"/>
    </xf>
    <xf numFmtId="164" fontId="23" fillId="3" borderId="9" xfId="3" applyNumberFormat="1" applyFont="1" applyFill="1" applyBorder="1" applyAlignment="1">
      <alignment horizontal="center" vertical="center" wrapText="1"/>
    </xf>
    <xf numFmtId="4" fontId="16" fillId="3" borderId="9" xfId="3" applyNumberFormat="1" applyFont="1" applyFill="1" applyBorder="1" applyAlignment="1">
      <alignment horizontal="center" vertical="center" wrapText="1"/>
    </xf>
    <xf numFmtId="4" fontId="16" fillId="3" borderId="16" xfId="3" applyNumberFormat="1" applyFont="1" applyFill="1" applyBorder="1" applyAlignment="1">
      <alignment horizontal="center" vertical="center" wrapText="1"/>
    </xf>
    <xf numFmtId="169" fontId="22" fillId="3" borderId="2" xfId="0" applyNumberFormat="1" applyFont="1" applyFill="1" applyBorder="1"/>
    <xf numFmtId="169" fontId="22" fillId="3" borderId="3" xfId="0" applyNumberFormat="1" applyFont="1" applyFill="1" applyBorder="1"/>
    <xf numFmtId="0" fontId="16" fillId="0" borderId="3" xfId="3" applyFont="1" applyFill="1" applyBorder="1" applyAlignment="1">
      <alignment vertical="center" wrapText="1"/>
    </xf>
    <xf numFmtId="169" fontId="0" fillId="0" borderId="3" xfId="0" applyNumberFormat="1" applyFill="1" applyBorder="1"/>
    <xf numFmtId="169" fontId="7" fillId="0" borderId="3" xfId="0" applyNumberFormat="1" applyFont="1" applyFill="1" applyBorder="1"/>
    <xf numFmtId="3" fontId="22" fillId="0" borderId="3" xfId="0" applyNumberFormat="1" applyFont="1" applyFill="1" applyBorder="1"/>
    <xf numFmtId="0" fontId="7" fillId="0" borderId="3" xfId="0" applyFont="1" applyFill="1" applyBorder="1"/>
    <xf numFmtId="0" fontId="22" fillId="6" borderId="3" xfId="0" applyFont="1" applyFill="1" applyBorder="1"/>
    <xf numFmtId="14" fontId="53" fillId="3" borderId="4" xfId="0" applyNumberFormat="1" applyFont="1" applyFill="1" applyBorder="1" applyAlignment="1">
      <alignment horizontal="left"/>
    </xf>
    <xf numFmtId="14" fontId="53" fillId="3" borderId="6" xfId="0" applyNumberFormat="1" applyFont="1" applyFill="1" applyBorder="1" applyAlignment="1">
      <alignment horizontal="left"/>
    </xf>
    <xf numFmtId="14" fontId="53" fillId="3" borderId="5" xfId="0" applyNumberFormat="1" applyFont="1" applyFill="1" applyBorder="1" applyAlignment="1">
      <alignment horizontal="left"/>
    </xf>
    <xf numFmtId="0" fontId="23" fillId="3" borderId="3" xfId="3" applyFont="1" applyFill="1" applyBorder="1" applyAlignment="1">
      <alignment vertical="center" wrapText="1"/>
    </xf>
    <xf numFmtId="169" fontId="54" fillId="3" borderId="3" xfId="3" applyNumberFormat="1" applyFont="1" applyFill="1" applyBorder="1" applyAlignment="1">
      <alignment horizontal="center" vertical="center" wrapText="1"/>
    </xf>
    <xf numFmtId="169" fontId="23" fillId="3" borderId="3" xfId="3" applyNumberFormat="1" applyFont="1" applyFill="1" applyBorder="1" applyAlignment="1">
      <alignment horizontal="center" vertical="center" wrapText="1"/>
    </xf>
    <xf numFmtId="3" fontId="10" fillId="3" borderId="3" xfId="0" applyNumberFormat="1" applyFont="1" applyFill="1" applyBorder="1"/>
    <xf numFmtId="4" fontId="10" fillId="3" borderId="3" xfId="0" applyNumberFormat="1" applyFont="1" applyFill="1" applyBorder="1"/>
    <xf numFmtId="0" fontId="61" fillId="0" borderId="0" xfId="3" applyFont="1" applyFill="1" applyBorder="1" applyAlignment="1">
      <alignment horizontal="left" vertical="center"/>
    </xf>
    <xf numFmtId="0" fontId="0" fillId="0" borderId="0" xfId="0" applyFill="1" applyBorder="1" applyAlignment="1"/>
    <xf numFmtId="1" fontId="18" fillId="0" borderId="4" xfId="3" applyNumberFormat="1" applyFont="1" applyFill="1" applyBorder="1" applyAlignment="1">
      <alignment horizontal="center" vertical="center" wrapText="1"/>
    </xf>
    <xf numFmtId="1" fontId="18" fillId="0" borderId="6" xfId="3" applyNumberFormat="1" applyFont="1" applyFill="1" applyBorder="1" applyAlignment="1">
      <alignment horizontal="center" vertical="center" wrapText="1"/>
    </xf>
    <xf numFmtId="171" fontId="26" fillId="0" borderId="3" xfId="4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wrapText="1"/>
    </xf>
    <xf numFmtId="4" fontId="16" fillId="0" borderId="9" xfId="0" applyNumberFormat="1" applyFont="1" applyFill="1" applyBorder="1" applyAlignment="1">
      <alignment horizontal="center" vertical="center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3/13%20&#1056;&#1077;&#1096;&#1077;&#1085;&#1080;&#1077;%20&#1082;&#1086;&#1084;&#1080;&#1089;&#1089;&#1080;&#1080;/&#1057;&#1042;&#1054;&#1044;%20&#1082;&#1086;&#1084;&#1080;&#1089;&#1089;&#1080;&#1103;%20&#8470;13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подуш. 2023 интегрир"/>
      <sheetName val="АПП самост "/>
      <sheetName val="СВОД!"/>
      <sheetName val="план. ст-ть"/>
      <sheetName val="Охотск свод"/>
      <sheetName val="Аян свод"/>
      <sheetName val="Тугур свод"/>
      <sheetName val="свод КС_подушевой"/>
      <sheetName val="Онкология"/>
      <sheetName val="ТПОМС 2021+Онко"/>
      <sheetName val="ТПОМС 2020+ Онко"/>
      <sheetName val="ТПОМС2022+Онко"/>
      <sheetName val="Лист1"/>
      <sheetName val="СПК ДС"/>
      <sheetName val="СПК СДП"/>
      <sheetName val="СПК КС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97">
          <cell r="EB697">
            <v>345039312.52130365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FA402"/>
  <sheetViews>
    <sheetView tabSelected="1" zoomScale="70" zoomScaleNormal="70" zoomScaleSheetLayoutView="90" workbookViewId="0">
      <pane xSplit="13" ySplit="14" topLeftCell="V141" activePane="bottomRight" state="frozen"/>
      <selection activeCell="C538" sqref="C538"/>
      <selection pane="topRight" activeCell="C538" sqref="C538"/>
      <selection pane="bottomLeft" activeCell="C538" sqref="C538"/>
      <selection pane="bottomRight" activeCell="EL6" sqref="EL6:EM6"/>
    </sheetView>
  </sheetViews>
  <sheetFormatPr defaultRowHeight="15.75" x14ac:dyDescent="0.25"/>
  <cols>
    <col min="1" max="1" width="6.7109375" customWidth="1"/>
    <col min="2" max="2" width="6.140625" customWidth="1"/>
    <col min="3" max="3" width="12.7109375" customWidth="1"/>
    <col min="4" max="4" width="42.140625" customWidth="1"/>
    <col min="5" max="5" width="10.42578125" hidden="1" customWidth="1"/>
    <col min="6" max="6" width="10.7109375" customWidth="1"/>
    <col min="7" max="7" width="8.42578125" hidden="1" customWidth="1"/>
    <col min="8" max="8" width="5.5703125" hidden="1" customWidth="1"/>
    <col min="9" max="9" width="4.85546875" hidden="1" customWidth="1"/>
    <col min="10" max="10" width="5.7109375" hidden="1" customWidth="1"/>
    <col min="11" max="13" width="6" hidden="1" customWidth="1"/>
    <col min="14" max="14" width="10" style="2" hidden="1" customWidth="1"/>
    <col min="15" max="15" width="16.5703125" style="2" hidden="1" customWidth="1"/>
    <col min="16" max="16" width="12.5703125" style="6" hidden="1" customWidth="1"/>
    <col min="17" max="17" width="15" style="2" hidden="1" customWidth="1"/>
    <col min="18" max="18" width="11.7109375" style="2" hidden="1" customWidth="1"/>
    <col min="19" max="19" width="15" style="2" hidden="1" customWidth="1"/>
    <col min="20" max="20" width="10.85546875" style="2" hidden="1" customWidth="1"/>
    <col min="21" max="21" width="15" style="2" hidden="1" customWidth="1"/>
    <col min="22" max="22" width="10" style="2" customWidth="1"/>
    <col min="23" max="23" width="15" style="2" customWidth="1"/>
    <col min="24" max="24" width="11" style="2" hidden="1" customWidth="1"/>
    <col min="25" max="25" width="15" style="2" hidden="1" customWidth="1"/>
    <col min="26" max="26" width="10" style="2" hidden="1" customWidth="1"/>
    <col min="27" max="27" width="15" style="2" hidden="1" customWidth="1"/>
    <col min="28" max="29" width="15" style="2" customWidth="1"/>
    <col min="30" max="30" width="10" style="2" hidden="1" customWidth="1"/>
    <col min="31" max="31" width="15" style="2" hidden="1" customWidth="1"/>
    <col min="32" max="32" width="7.7109375" style="2" hidden="1" customWidth="1"/>
    <col min="33" max="33" width="15" style="2" hidden="1" customWidth="1"/>
    <col min="34" max="34" width="10" style="2" hidden="1" customWidth="1"/>
    <col min="35" max="35" width="15" style="2" hidden="1" customWidth="1"/>
    <col min="36" max="36" width="10" style="2" customWidth="1"/>
    <col min="37" max="37" width="15" style="2" customWidth="1"/>
    <col min="38" max="38" width="13.85546875" style="2" hidden="1" customWidth="1"/>
    <col min="39" max="39" width="15" style="2" hidden="1" customWidth="1"/>
    <col min="40" max="40" width="10" style="2" hidden="1" customWidth="1"/>
    <col min="41" max="41" width="15" style="2" hidden="1" customWidth="1"/>
    <col min="42" max="42" width="10" style="2" hidden="1" customWidth="1"/>
    <col min="43" max="43" width="15" style="2" hidden="1" customWidth="1"/>
    <col min="44" max="44" width="11.28515625" style="2" hidden="1" customWidth="1"/>
    <col min="45" max="45" width="15" style="2" hidden="1" customWidth="1"/>
    <col min="46" max="46" width="10" style="2" hidden="1" customWidth="1"/>
    <col min="47" max="47" width="15" style="2" hidden="1" customWidth="1"/>
    <col min="48" max="48" width="11.28515625" style="2" hidden="1" customWidth="1"/>
    <col min="49" max="49" width="15" style="2" hidden="1" customWidth="1"/>
    <col min="50" max="50" width="9.85546875" style="2" hidden="1" customWidth="1"/>
    <col min="51" max="51" width="15" style="2" hidden="1" customWidth="1"/>
    <col min="52" max="52" width="12.140625" style="2" hidden="1" customWidth="1"/>
    <col min="53" max="53" width="15" style="2" hidden="1" customWidth="1"/>
    <col min="54" max="54" width="10" style="2" hidden="1" customWidth="1"/>
    <col min="55" max="55" width="15" style="2" hidden="1" customWidth="1"/>
    <col min="56" max="56" width="10" style="2" hidden="1" customWidth="1"/>
    <col min="57" max="57" width="15" style="2" hidden="1" customWidth="1"/>
    <col min="58" max="58" width="13.42578125" style="2" hidden="1" customWidth="1"/>
    <col min="59" max="59" width="15" style="2" hidden="1" customWidth="1"/>
    <col min="60" max="60" width="10" style="2" hidden="1" customWidth="1"/>
    <col min="61" max="61" width="15" style="2" hidden="1" customWidth="1"/>
    <col min="62" max="62" width="10" style="2" hidden="1" customWidth="1"/>
    <col min="63" max="63" width="15" style="2" hidden="1" customWidth="1"/>
    <col min="64" max="64" width="10" style="2" hidden="1" customWidth="1"/>
    <col min="65" max="65" width="15" style="2" hidden="1" customWidth="1"/>
    <col min="66" max="66" width="10" style="2" hidden="1" customWidth="1"/>
    <col min="67" max="67" width="15" style="2" hidden="1" customWidth="1"/>
    <col min="68" max="68" width="12" style="2" hidden="1" customWidth="1"/>
    <col min="69" max="69" width="15" style="2" hidden="1" customWidth="1"/>
    <col min="70" max="70" width="10" style="2" customWidth="1"/>
    <col min="71" max="71" width="15" style="2" customWidth="1"/>
    <col min="72" max="72" width="10" style="2" hidden="1" customWidth="1"/>
    <col min="73" max="73" width="15" style="2" hidden="1" customWidth="1"/>
    <col min="74" max="74" width="10" style="2" hidden="1" customWidth="1"/>
    <col min="75" max="77" width="15" style="2" hidden="1" customWidth="1"/>
    <col min="78" max="78" width="10" style="2" hidden="1" customWidth="1"/>
    <col min="79" max="79" width="15" style="2" hidden="1" customWidth="1"/>
    <col min="80" max="80" width="10" style="3" hidden="1" customWidth="1"/>
    <col min="81" max="81" width="15" style="2" hidden="1" customWidth="1"/>
    <col min="82" max="82" width="10" style="2" hidden="1" customWidth="1"/>
    <col min="83" max="83" width="15" style="2" hidden="1" customWidth="1"/>
    <col min="84" max="84" width="11.5703125" style="2" hidden="1" customWidth="1"/>
    <col min="85" max="85" width="15" style="2" hidden="1" customWidth="1"/>
    <col min="86" max="86" width="11.7109375" style="2" hidden="1" customWidth="1"/>
    <col min="87" max="87" width="15" style="2" hidden="1" customWidth="1"/>
    <col min="88" max="88" width="10" style="2" hidden="1" customWidth="1"/>
    <col min="89" max="89" width="15" style="2" hidden="1" customWidth="1"/>
    <col min="90" max="90" width="10" style="2" hidden="1" customWidth="1"/>
    <col min="91" max="91" width="15" style="2" hidden="1" customWidth="1"/>
    <col min="92" max="92" width="10" style="2" hidden="1" customWidth="1"/>
    <col min="93" max="93" width="15" style="2" hidden="1" customWidth="1"/>
    <col min="94" max="94" width="10" style="2" hidden="1" customWidth="1"/>
    <col min="95" max="95" width="15" style="2" hidden="1" customWidth="1"/>
    <col min="96" max="96" width="10" style="2" hidden="1" customWidth="1"/>
    <col min="97" max="97" width="15" style="2" hidden="1" customWidth="1"/>
    <col min="98" max="98" width="10" style="2" hidden="1" customWidth="1"/>
    <col min="99" max="99" width="15" style="2" hidden="1" customWidth="1"/>
    <col min="100" max="100" width="10" style="2" hidden="1" customWidth="1"/>
    <col min="101" max="101" width="15" style="2" hidden="1" customWidth="1"/>
    <col min="102" max="102" width="10" style="2" hidden="1" customWidth="1"/>
    <col min="103" max="103" width="15" style="2" hidden="1" customWidth="1"/>
    <col min="104" max="104" width="10" style="2" hidden="1" customWidth="1"/>
    <col min="105" max="105" width="15" style="2" hidden="1" customWidth="1"/>
    <col min="106" max="106" width="10" style="2" customWidth="1"/>
    <col min="107" max="107" width="15" style="2" customWidth="1"/>
    <col min="108" max="108" width="10" style="2" hidden="1" customWidth="1"/>
    <col min="109" max="109" width="15" style="2" hidden="1" customWidth="1"/>
    <col min="110" max="110" width="10" style="2" hidden="1" customWidth="1"/>
    <col min="111" max="111" width="15" style="2" hidden="1" customWidth="1"/>
    <col min="112" max="112" width="10" style="2" hidden="1" customWidth="1"/>
    <col min="113" max="113" width="15" style="2" hidden="1" customWidth="1"/>
    <col min="114" max="114" width="9.85546875" style="2" hidden="1" customWidth="1"/>
    <col min="115" max="115" width="15" style="2" hidden="1" customWidth="1"/>
    <col min="116" max="116" width="10.7109375" style="2" customWidth="1"/>
    <col min="117" max="117" width="15" style="2" customWidth="1"/>
    <col min="118" max="118" width="12.5703125" style="2" hidden="1" customWidth="1"/>
    <col min="119" max="119" width="15" style="2" hidden="1" customWidth="1"/>
    <col min="120" max="120" width="10" style="2" hidden="1" customWidth="1"/>
    <col min="121" max="121" width="15" style="2" hidden="1" customWidth="1"/>
    <col min="122" max="122" width="10" style="2" hidden="1" customWidth="1"/>
    <col min="123" max="123" width="15" style="2" hidden="1" customWidth="1"/>
    <col min="124" max="124" width="10" style="2" hidden="1" customWidth="1"/>
    <col min="125" max="125" width="15" style="2" hidden="1" customWidth="1"/>
    <col min="126" max="126" width="10" style="2" hidden="1" customWidth="1"/>
    <col min="127" max="127" width="15" style="2" hidden="1" customWidth="1"/>
    <col min="128" max="128" width="10" style="2" hidden="1" customWidth="1"/>
    <col min="129" max="129" width="15" style="2" hidden="1" customWidth="1"/>
    <col min="130" max="130" width="10" style="2" hidden="1" customWidth="1"/>
    <col min="131" max="133" width="15" style="2" hidden="1" customWidth="1"/>
    <col min="134" max="134" width="10" style="2" hidden="1" customWidth="1"/>
    <col min="135" max="135" width="15" style="2" hidden="1" customWidth="1"/>
    <col min="136" max="136" width="10" style="2" hidden="1" customWidth="1"/>
    <col min="137" max="137" width="15" style="2" hidden="1" customWidth="1"/>
    <col min="138" max="138" width="10.7109375" style="2" hidden="1" customWidth="1"/>
    <col min="139" max="139" width="14" style="2" hidden="1" customWidth="1"/>
    <col min="140" max="140" width="10.140625" style="2" hidden="1" customWidth="1"/>
    <col min="141" max="141" width="15" style="2" hidden="1" customWidth="1"/>
    <col min="142" max="142" width="10" style="2" customWidth="1"/>
    <col min="143" max="143" width="15" style="2" customWidth="1"/>
    <col min="144" max="144" width="10" style="2" hidden="1" customWidth="1"/>
    <col min="145" max="145" width="16.28515625" style="2" hidden="1" customWidth="1"/>
    <col min="146" max="146" width="10" style="2" hidden="1" customWidth="1"/>
    <col min="147" max="147" width="15.140625" style="2" hidden="1" customWidth="1"/>
    <col min="148" max="148" width="10.7109375" style="2" hidden="1" customWidth="1"/>
    <col min="149" max="149" width="13.5703125" style="2" hidden="1" customWidth="1"/>
    <col min="150" max="150" width="12.140625" style="4" hidden="1" customWidth="1"/>
    <col min="151" max="151" width="14" style="4" hidden="1" customWidth="1"/>
    <col min="152" max="152" width="12.140625" style="4" hidden="1" customWidth="1"/>
    <col min="153" max="153" width="14" style="4" hidden="1" customWidth="1"/>
    <col min="154" max="154" width="10" style="4" hidden="1" customWidth="1"/>
    <col min="155" max="155" width="14" style="4" hidden="1" customWidth="1"/>
    <col min="156" max="156" width="10.85546875" hidden="1" customWidth="1"/>
    <col min="157" max="157" width="16.28515625" hidden="1" customWidth="1"/>
    <col min="158" max="162" width="0" hidden="1" customWidth="1"/>
  </cols>
  <sheetData>
    <row r="1" spans="1:157" ht="15.75" customHeight="1" x14ac:dyDescent="0.25">
      <c r="V1" s="1" t="s">
        <v>648</v>
      </c>
      <c r="W1" s="1"/>
      <c r="X1" s="1"/>
      <c r="Y1" s="1"/>
      <c r="Z1" s="1"/>
      <c r="AA1" s="1"/>
      <c r="AB1" s="1"/>
    </row>
    <row r="2" spans="1:157" ht="31.5" customHeight="1" x14ac:dyDescent="0.25">
      <c r="V2" s="5" t="s">
        <v>649</v>
      </c>
      <c r="W2" s="5"/>
      <c r="X2" s="5"/>
      <c r="Y2" s="5"/>
      <c r="Z2" s="5"/>
      <c r="AA2" s="5"/>
      <c r="AB2" s="5"/>
    </row>
    <row r="3" spans="1:157" ht="9" customHeight="1" x14ac:dyDescent="0.25">
      <c r="BF3" s="7"/>
      <c r="CF3" s="8"/>
      <c r="CN3" s="6"/>
      <c r="DQ3" s="9">
        <f>'[1]СВОД!'!EB697</f>
        <v>345039312.52130365</v>
      </c>
    </row>
    <row r="4" spans="1:157" ht="30" customHeight="1" x14ac:dyDescent="0.25">
      <c r="B4" s="281" t="s">
        <v>0</v>
      </c>
      <c r="C4" s="10"/>
      <c r="D4" s="10"/>
      <c r="E4" s="10"/>
      <c r="F4" s="10"/>
      <c r="G4" s="10"/>
      <c r="H4" s="10"/>
      <c r="I4" s="10"/>
      <c r="N4" s="11"/>
      <c r="O4" s="11"/>
      <c r="P4" s="11"/>
      <c r="Q4" s="11"/>
      <c r="R4" s="11"/>
      <c r="S4" s="11"/>
      <c r="T4" s="11"/>
      <c r="U4" s="11"/>
      <c r="V4" s="12"/>
      <c r="W4" s="11"/>
      <c r="X4" s="12"/>
      <c r="Y4" s="11"/>
      <c r="Z4" s="12"/>
      <c r="AA4" s="11"/>
      <c r="AB4" s="12"/>
      <c r="AC4" s="11"/>
      <c r="AD4" s="12"/>
      <c r="AE4" s="11"/>
      <c r="AF4" s="12"/>
      <c r="AG4" s="11"/>
      <c r="AH4" s="12"/>
      <c r="AI4" s="11"/>
      <c r="AJ4" s="12"/>
      <c r="AK4" s="12"/>
      <c r="AL4" s="12"/>
      <c r="AM4" s="12"/>
      <c r="AN4" s="282"/>
      <c r="AO4" s="282"/>
      <c r="AP4" s="12"/>
      <c r="AQ4" s="11"/>
      <c r="AR4" s="12"/>
      <c r="AS4" s="11"/>
      <c r="AT4" s="12"/>
      <c r="AU4" s="11"/>
      <c r="AV4" s="13"/>
      <c r="AW4" s="11"/>
      <c r="AX4" s="12"/>
      <c r="AY4" s="11"/>
      <c r="AZ4" s="12"/>
      <c r="BA4" s="11"/>
      <c r="BB4" s="14"/>
      <c r="BC4" s="11" t="e">
        <f>#REF!</f>
        <v>#REF!</v>
      </c>
      <c r="BD4" s="15"/>
      <c r="BE4" s="11"/>
      <c r="BF4" s="12"/>
      <c r="BG4" s="11">
        <f>BG221/BF221</f>
        <v>12371.523660000001</v>
      </c>
      <c r="BH4" s="12"/>
      <c r="BI4" s="11"/>
      <c r="BJ4" s="12"/>
      <c r="BK4" s="11"/>
      <c r="BL4" s="15"/>
      <c r="BM4" s="11"/>
      <c r="BN4" s="12"/>
      <c r="BO4" s="11"/>
      <c r="BP4" s="12"/>
      <c r="BQ4" s="11"/>
      <c r="BR4" s="12"/>
      <c r="BS4" s="11"/>
      <c r="BT4" s="12"/>
      <c r="BU4" s="11"/>
      <c r="BV4" s="12"/>
      <c r="BW4" s="11"/>
      <c r="BX4" s="12"/>
      <c r="BY4" s="11"/>
      <c r="BZ4" s="12"/>
      <c r="CA4" s="11"/>
      <c r="CB4" s="16"/>
      <c r="CC4" s="11"/>
      <c r="CD4" s="11"/>
      <c r="CE4" s="11"/>
      <c r="CF4" s="17"/>
      <c r="CG4" s="11"/>
      <c r="CH4" s="18"/>
      <c r="CI4" s="11"/>
      <c r="CJ4" s="12"/>
      <c r="CK4" s="11"/>
      <c r="CL4" s="12"/>
      <c r="CM4" s="11"/>
      <c r="CN4" s="11"/>
      <c r="CO4" s="11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7"/>
      <c r="DC4" s="11"/>
      <c r="DD4" s="12"/>
      <c r="DE4" s="12"/>
      <c r="DF4" s="12"/>
      <c r="DG4" s="12"/>
      <c r="DH4" s="14"/>
      <c r="DI4" s="12"/>
      <c r="DJ4" s="12"/>
      <c r="DK4" s="12"/>
      <c r="DL4" s="12"/>
      <c r="DM4" s="19"/>
      <c r="DN4" s="20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1"/>
      <c r="EF4" s="12"/>
      <c r="EG4" s="11"/>
      <c r="EH4" s="12"/>
      <c r="EI4" s="21"/>
      <c r="EJ4" s="12"/>
      <c r="EK4" s="21"/>
      <c r="EM4" s="11"/>
      <c r="EO4" s="11"/>
      <c r="EP4" s="22"/>
      <c r="ER4" s="11"/>
      <c r="ES4" s="11"/>
      <c r="ET4" s="23"/>
      <c r="EU4" s="23"/>
      <c r="EV4" s="23"/>
      <c r="EW4" s="23"/>
      <c r="EX4" s="23"/>
      <c r="EY4" s="23"/>
    </row>
    <row r="5" spans="1:157" ht="20.25" hidden="1" customHeight="1" x14ac:dyDescent="0.25">
      <c r="A5" s="24"/>
      <c r="E5" s="25"/>
      <c r="F5" s="25"/>
      <c r="G5" s="25"/>
      <c r="H5" s="25"/>
      <c r="I5" s="25"/>
      <c r="J5" s="25"/>
      <c r="K5" s="25"/>
      <c r="L5" s="25"/>
      <c r="M5" s="26"/>
      <c r="N5" s="11"/>
      <c r="O5" s="11"/>
      <c r="P5" s="11"/>
      <c r="Q5" s="11"/>
      <c r="R5" s="11"/>
      <c r="S5" s="11"/>
      <c r="T5" s="11"/>
      <c r="U5" s="11"/>
      <c r="V5" s="12"/>
      <c r="W5" s="11"/>
      <c r="X5" s="12"/>
      <c r="Y5" s="11"/>
      <c r="Z5" s="12"/>
      <c r="AA5" s="11"/>
      <c r="AB5" s="12"/>
      <c r="AC5" s="11"/>
      <c r="AD5" s="12"/>
      <c r="AE5" s="11"/>
      <c r="AF5" s="12"/>
      <c r="AG5" s="11"/>
      <c r="AH5" s="12"/>
      <c r="AI5" s="11"/>
      <c r="AJ5" s="12"/>
      <c r="AK5" s="12"/>
      <c r="AL5" s="12"/>
      <c r="AM5" s="12"/>
      <c r="AN5" s="27"/>
      <c r="AO5" s="11"/>
      <c r="AP5" s="12"/>
      <c r="AQ5" s="11"/>
      <c r="AR5" s="12"/>
      <c r="AS5" s="11"/>
      <c r="AT5" s="12"/>
      <c r="AU5" s="11"/>
      <c r="AV5" s="13"/>
      <c r="AW5" s="11"/>
      <c r="AX5" s="12"/>
      <c r="AY5" s="11"/>
      <c r="AZ5" s="12"/>
      <c r="BA5" s="11"/>
      <c r="BB5" s="14"/>
      <c r="BC5" s="11"/>
      <c r="BD5" s="15"/>
      <c r="BE5" s="11"/>
      <c r="BF5" s="12"/>
      <c r="BG5" s="11"/>
      <c r="BH5" s="12"/>
      <c r="BI5" s="11"/>
      <c r="BJ5" s="12"/>
      <c r="BK5" s="11"/>
      <c r="BL5" s="15"/>
      <c r="BM5" s="11"/>
      <c r="BN5" s="12"/>
      <c r="BO5" s="11"/>
      <c r="BP5" s="12"/>
      <c r="BQ5" s="11"/>
      <c r="BR5" s="12"/>
      <c r="BS5" s="11"/>
      <c r="BT5" s="12"/>
      <c r="BU5" s="11"/>
      <c r="BV5" s="12"/>
      <c r="BW5" s="11"/>
      <c r="BX5" s="12"/>
      <c r="BY5" s="11"/>
      <c r="BZ5" s="12"/>
      <c r="CA5" s="11"/>
      <c r="CB5" s="16"/>
      <c r="CC5" s="11"/>
      <c r="CD5" s="11"/>
      <c r="CE5" s="11"/>
      <c r="CF5" s="17"/>
      <c r="CG5" s="11"/>
      <c r="CH5" s="18"/>
      <c r="CI5" s="11"/>
      <c r="CJ5" s="12"/>
      <c r="CK5" s="11"/>
      <c r="CL5" s="12"/>
      <c r="CM5" s="11"/>
      <c r="CN5" s="11"/>
      <c r="CO5" s="11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7"/>
      <c r="DC5" s="12"/>
      <c r="DD5" s="12"/>
      <c r="DE5" s="12"/>
      <c r="DF5" s="12"/>
      <c r="DG5" s="12"/>
      <c r="DH5" s="14"/>
      <c r="DI5" s="12"/>
      <c r="DJ5" s="12"/>
      <c r="DK5" s="12"/>
      <c r="DL5" s="12"/>
      <c r="DM5" s="12"/>
      <c r="DN5" s="20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1"/>
      <c r="EF5" s="12"/>
      <c r="EG5" s="11"/>
      <c r="EH5" s="12"/>
      <c r="EI5" s="21"/>
      <c r="EJ5" s="12"/>
      <c r="EK5" s="21"/>
      <c r="EM5" s="11"/>
      <c r="EO5" s="11"/>
      <c r="EP5" s="22"/>
      <c r="ER5" s="11"/>
      <c r="ES5" s="11"/>
      <c r="ET5" s="23"/>
      <c r="EU5" s="23"/>
      <c r="EV5" s="23"/>
      <c r="EW5" s="23"/>
      <c r="EX5" s="23"/>
      <c r="EY5" s="23"/>
    </row>
    <row r="6" spans="1:157" s="48" customFormat="1" ht="71.25" customHeight="1" x14ac:dyDescent="0.25">
      <c r="A6" s="28" t="s">
        <v>1</v>
      </c>
      <c r="B6" s="29" t="s">
        <v>2</v>
      </c>
      <c r="C6" s="29" t="s">
        <v>3</v>
      </c>
      <c r="D6" s="30" t="s">
        <v>4</v>
      </c>
      <c r="E6" s="31" t="s">
        <v>5</v>
      </c>
      <c r="F6" s="32" t="s">
        <v>6</v>
      </c>
      <c r="G6" s="32" t="s">
        <v>7</v>
      </c>
      <c r="H6" s="32" t="s">
        <v>8</v>
      </c>
      <c r="I6" s="32"/>
      <c r="J6" s="33" t="s">
        <v>9</v>
      </c>
      <c r="K6" s="33"/>
      <c r="L6" s="33"/>
      <c r="M6" s="33"/>
      <c r="N6" s="34" t="s">
        <v>10</v>
      </c>
      <c r="O6" s="35"/>
      <c r="P6" s="36" t="s">
        <v>11</v>
      </c>
      <c r="Q6" s="37"/>
      <c r="R6" s="283" t="s">
        <v>12</v>
      </c>
      <c r="S6" s="284"/>
      <c r="T6" s="283" t="s">
        <v>13</v>
      </c>
      <c r="U6" s="284"/>
      <c r="V6" s="283" t="s">
        <v>14</v>
      </c>
      <c r="W6" s="284"/>
      <c r="X6" s="34" t="s">
        <v>15</v>
      </c>
      <c r="Y6" s="38"/>
      <c r="Z6" s="34" t="s">
        <v>16</v>
      </c>
      <c r="AA6" s="38"/>
      <c r="AB6" s="36" t="s">
        <v>17</v>
      </c>
      <c r="AC6" s="37"/>
      <c r="AD6" s="34" t="s">
        <v>18</v>
      </c>
      <c r="AE6" s="38"/>
      <c r="AF6" s="39" t="s">
        <v>19</v>
      </c>
      <c r="AG6" s="40"/>
      <c r="AH6" s="34" t="s">
        <v>20</v>
      </c>
      <c r="AI6" s="38"/>
      <c r="AJ6" s="36" t="s">
        <v>21</v>
      </c>
      <c r="AK6" s="37"/>
      <c r="AL6" s="34" t="s">
        <v>22</v>
      </c>
      <c r="AM6" s="38"/>
      <c r="AN6" s="34" t="s">
        <v>23</v>
      </c>
      <c r="AO6" s="38"/>
      <c r="AP6" s="34" t="s">
        <v>24</v>
      </c>
      <c r="AQ6" s="38"/>
      <c r="AR6" s="34" t="s">
        <v>25</v>
      </c>
      <c r="AS6" s="38"/>
      <c r="AT6" s="34" t="s">
        <v>26</v>
      </c>
      <c r="AU6" s="38"/>
      <c r="AV6" s="34" t="s">
        <v>27</v>
      </c>
      <c r="AW6" s="38"/>
      <c r="AX6" s="34" t="s">
        <v>28</v>
      </c>
      <c r="AY6" s="38"/>
      <c r="AZ6" s="34" t="s">
        <v>29</v>
      </c>
      <c r="BA6" s="38"/>
      <c r="BB6" s="34" t="s">
        <v>30</v>
      </c>
      <c r="BC6" s="38"/>
      <c r="BD6" s="34" t="s">
        <v>31</v>
      </c>
      <c r="BE6" s="38"/>
      <c r="BF6" s="34" t="s">
        <v>32</v>
      </c>
      <c r="BG6" s="38"/>
      <c r="BH6" s="34" t="s">
        <v>33</v>
      </c>
      <c r="BI6" s="38"/>
      <c r="BJ6" s="34" t="s">
        <v>34</v>
      </c>
      <c r="BK6" s="38"/>
      <c r="BL6" s="34" t="s">
        <v>35</v>
      </c>
      <c r="BM6" s="38"/>
      <c r="BN6" s="34" t="s">
        <v>36</v>
      </c>
      <c r="BO6" s="38"/>
      <c r="BP6" s="34" t="s">
        <v>37</v>
      </c>
      <c r="BQ6" s="38"/>
      <c r="BR6" s="34" t="s">
        <v>38</v>
      </c>
      <c r="BS6" s="38"/>
      <c r="BT6" s="34" t="s">
        <v>39</v>
      </c>
      <c r="BU6" s="38"/>
      <c r="BV6" s="34" t="s">
        <v>40</v>
      </c>
      <c r="BW6" s="38"/>
      <c r="BX6" s="34" t="s">
        <v>41</v>
      </c>
      <c r="BY6" s="38"/>
      <c r="BZ6" s="34" t="s">
        <v>42</v>
      </c>
      <c r="CA6" s="38"/>
      <c r="CB6" s="34" t="s">
        <v>43</v>
      </c>
      <c r="CC6" s="38"/>
      <c r="CD6" s="34" t="s">
        <v>44</v>
      </c>
      <c r="CE6" s="38"/>
      <c r="CF6" s="34" t="s">
        <v>45</v>
      </c>
      <c r="CG6" s="38"/>
      <c r="CH6" s="34" t="s">
        <v>46</v>
      </c>
      <c r="CI6" s="38"/>
      <c r="CJ6" s="34" t="s">
        <v>47</v>
      </c>
      <c r="CK6" s="38"/>
      <c r="CL6" s="34" t="s">
        <v>48</v>
      </c>
      <c r="CM6" s="38"/>
      <c r="CN6" s="36" t="s">
        <v>49</v>
      </c>
      <c r="CO6" s="37"/>
      <c r="CP6" s="34" t="s">
        <v>50</v>
      </c>
      <c r="CQ6" s="38"/>
      <c r="CR6" s="34" t="s">
        <v>51</v>
      </c>
      <c r="CS6" s="38"/>
      <c r="CT6" s="34" t="s">
        <v>52</v>
      </c>
      <c r="CU6" s="38"/>
      <c r="CV6" s="34" t="s">
        <v>53</v>
      </c>
      <c r="CW6" s="38"/>
      <c r="CX6" s="34" t="s">
        <v>54</v>
      </c>
      <c r="CY6" s="38"/>
      <c r="CZ6" s="34" t="s">
        <v>55</v>
      </c>
      <c r="DA6" s="38"/>
      <c r="DB6" s="34" t="s">
        <v>56</v>
      </c>
      <c r="DC6" s="38"/>
      <c r="DD6" s="34" t="s">
        <v>57</v>
      </c>
      <c r="DE6" s="38"/>
      <c r="DF6" s="34" t="s">
        <v>58</v>
      </c>
      <c r="DG6" s="38"/>
      <c r="DH6" s="34" t="s">
        <v>59</v>
      </c>
      <c r="DI6" s="38"/>
      <c r="DJ6" s="34" t="s">
        <v>60</v>
      </c>
      <c r="DK6" s="38"/>
      <c r="DL6" s="34" t="s">
        <v>61</v>
      </c>
      <c r="DM6" s="38"/>
      <c r="DN6" s="34" t="s">
        <v>62</v>
      </c>
      <c r="DO6" s="38"/>
      <c r="DP6" s="34" t="s">
        <v>63</v>
      </c>
      <c r="DQ6" s="38"/>
      <c r="DR6" s="39" t="s">
        <v>64</v>
      </c>
      <c r="DS6" s="40"/>
      <c r="DT6" s="34" t="s">
        <v>65</v>
      </c>
      <c r="DU6" s="38"/>
      <c r="DV6" s="39" t="s">
        <v>66</v>
      </c>
      <c r="DW6" s="40"/>
      <c r="DX6" s="34" t="s">
        <v>67</v>
      </c>
      <c r="DY6" s="38"/>
      <c r="DZ6" s="34" t="s">
        <v>68</v>
      </c>
      <c r="EA6" s="38"/>
      <c r="EB6" s="34" t="s">
        <v>69</v>
      </c>
      <c r="EC6" s="38"/>
      <c r="ED6" s="34" t="s">
        <v>70</v>
      </c>
      <c r="EE6" s="38"/>
      <c r="EF6" s="34" t="s">
        <v>71</v>
      </c>
      <c r="EG6" s="38"/>
      <c r="EH6" s="41" t="s">
        <v>72</v>
      </c>
      <c r="EI6" s="42"/>
      <c r="EJ6" s="34" t="s">
        <v>73</v>
      </c>
      <c r="EK6" s="38"/>
      <c r="EL6" s="34" t="s">
        <v>74</v>
      </c>
      <c r="EM6" s="35"/>
      <c r="EN6" s="34" t="s">
        <v>75</v>
      </c>
      <c r="EO6" s="38"/>
      <c r="EP6" s="43" t="s">
        <v>76</v>
      </c>
      <c r="EQ6" s="44"/>
      <c r="ER6" s="45" t="s">
        <v>77</v>
      </c>
      <c r="ES6" s="45"/>
      <c r="ET6" s="42" t="s">
        <v>78</v>
      </c>
      <c r="EU6" s="46"/>
      <c r="EV6" s="41" t="s">
        <v>79</v>
      </c>
      <c r="EW6" s="46"/>
      <c r="EX6" s="41" t="s">
        <v>80</v>
      </c>
      <c r="EY6" s="46"/>
      <c r="EZ6" s="47" t="s">
        <v>81</v>
      </c>
      <c r="FA6" s="47"/>
    </row>
    <row r="7" spans="1:157" s="61" customFormat="1" ht="17.25" hidden="1" customHeight="1" x14ac:dyDescent="0.25">
      <c r="A7" s="49"/>
      <c r="B7" s="29"/>
      <c r="C7" s="29"/>
      <c r="D7" s="30"/>
      <c r="E7" s="31"/>
      <c r="F7" s="32"/>
      <c r="G7" s="32"/>
      <c r="H7" s="32"/>
      <c r="I7" s="32"/>
      <c r="J7" s="50"/>
      <c r="K7" s="50"/>
      <c r="L7" s="50"/>
      <c r="M7" s="50"/>
      <c r="N7" s="51">
        <v>270005</v>
      </c>
      <c r="O7" s="52"/>
      <c r="P7" s="51"/>
      <c r="Q7" s="52"/>
      <c r="R7" s="51"/>
      <c r="S7" s="52"/>
      <c r="T7" s="53"/>
      <c r="U7" s="53"/>
      <c r="V7" s="51">
        <v>270148</v>
      </c>
      <c r="W7" s="52"/>
      <c r="X7" s="51">
        <v>270007</v>
      </c>
      <c r="Y7" s="52"/>
      <c r="Z7" s="51">
        <v>270149</v>
      </c>
      <c r="AA7" s="52"/>
      <c r="AB7" s="51">
        <v>270015</v>
      </c>
      <c r="AC7" s="52"/>
      <c r="AD7" s="51">
        <v>270042</v>
      </c>
      <c r="AE7" s="52"/>
      <c r="AF7" s="54">
        <v>270113</v>
      </c>
      <c r="AG7" s="55"/>
      <c r="AH7" s="51">
        <v>270017</v>
      </c>
      <c r="AI7" s="52"/>
      <c r="AJ7" s="51">
        <v>270058</v>
      </c>
      <c r="AK7" s="52"/>
      <c r="AL7" s="51">
        <v>270057</v>
      </c>
      <c r="AM7" s="52"/>
      <c r="AN7" s="51">
        <v>270002</v>
      </c>
      <c r="AO7" s="52"/>
      <c r="AP7" s="51">
        <v>270044</v>
      </c>
      <c r="AQ7" s="52"/>
      <c r="AR7" s="51">
        <v>270040</v>
      </c>
      <c r="AS7" s="52"/>
      <c r="AT7" s="51">
        <v>270041</v>
      </c>
      <c r="AU7" s="52"/>
      <c r="AV7" s="51">
        <v>270032</v>
      </c>
      <c r="AW7" s="52"/>
      <c r="AX7" s="51">
        <v>270033</v>
      </c>
      <c r="AY7" s="52"/>
      <c r="AZ7" s="51">
        <v>270034</v>
      </c>
      <c r="BA7" s="52"/>
      <c r="BB7" s="51">
        <v>270021</v>
      </c>
      <c r="BC7" s="52"/>
      <c r="BD7" s="51">
        <v>270019</v>
      </c>
      <c r="BE7" s="52"/>
      <c r="BF7" s="51">
        <v>270020</v>
      </c>
      <c r="BG7" s="52"/>
      <c r="BH7" s="51">
        <v>270022</v>
      </c>
      <c r="BI7" s="52"/>
      <c r="BJ7" s="51">
        <v>270023</v>
      </c>
      <c r="BK7" s="52"/>
      <c r="BL7" s="51">
        <v>270024</v>
      </c>
      <c r="BM7" s="52"/>
      <c r="BN7" s="51">
        <v>270025</v>
      </c>
      <c r="BO7" s="52"/>
      <c r="BP7" s="51">
        <v>270026</v>
      </c>
      <c r="BQ7" s="52"/>
      <c r="BR7" s="51">
        <v>270035</v>
      </c>
      <c r="BS7" s="52"/>
      <c r="BT7" s="51">
        <v>270036</v>
      </c>
      <c r="BU7" s="52"/>
      <c r="BV7" s="51">
        <v>270037</v>
      </c>
      <c r="BW7" s="52"/>
      <c r="BX7" s="51">
        <v>270038</v>
      </c>
      <c r="BY7" s="52"/>
      <c r="BZ7" s="51">
        <v>270108</v>
      </c>
      <c r="CA7" s="52"/>
      <c r="CB7" s="51">
        <v>270043</v>
      </c>
      <c r="CC7" s="52"/>
      <c r="CD7" s="51">
        <v>270155</v>
      </c>
      <c r="CE7" s="52"/>
      <c r="CF7" s="51">
        <v>270168</v>
      </c>
      <c r="CG7" s="52"/>
      <c r="CH7" s="51">
        <v>270134</v>
      </c>
      <c r="CI7" s="52"/>
      <c r="CJ7" s="51">
        <v>270098</v>
      </c>
      <c r="CK7" s="52"/>
      <c r="CL7" s="51">
        <v>270087</v>
      </c>
      <c r="CM7" s="52"/>
      <c r="CN7" s="51">
        <v>270169</v>
      </c>
      <c r="CO7" s="52"/>
      <c r="CP7" s="51">
        <v>270050</v>
      </c>
      <c r="CQ7" s="52"/>
      <c r="CR7" s="51">
        <v>270051</v>
      </c>
      <c r="CS7" s="52"/>
      <c r="CT7" s="51">
        <v>270052</v>
      </c>
      <c r="CU7" s="52"/>
      <c r="CV7" s="51">
        <v>270053</v>
      </c>
      <c r="CW7" s="52"/>
      <c r="CX7" s="51">
        <v>270056</v>
      </c>
      <c r="CY7" s="52"/>
      <c r="CZ7" s="51">
        <v>270054</v>
      </c>
      <c r="DA7" s="52"/>
      <c r="DB7" s="51">
        <v>270047</v>
      </c>
      <c r="DC7" s="52"/>
      <c r="DD7" s="51">
        <v>270060</v>
      </c>
      <c r="DE7" s="52"/>
      <c r="DF7" s="51">
        <v>270147</v>
      </c>
      <c r="DG7" s="52"/>
      <c r="DH7" s="51">
        <v>270068</v>
      </c>
      <c r="DI7" s="52"/>
      <c r="DJ7" s="51">
        <v>270156</v>
      </c>
      <c r="DK7" s="52"/>
      <c r="DL7" s="51">
        <v>270146</v>
      </c>
      <c r="DM7" s="52"/>
      <c r="DN7" s="51">
        <v>270088</v>
      </c>
      <c r="DO7" s="52"/>
      <c r="DP7" s="51">
        <v>270091</v>
      </c>
      <c r="DQ7" s="52"/>
      <c r="DR7" s="54">
        <v>270170</v>
      </c>
      <c r="DS7" s="55"/>
      <c r="DT7" s="51">
        <v>270069</v>
      </c>
      <c r="DU7" s="52"/>
      <c r="DV7" s="54">
        <v>270171</v>
      </c>
      <c r="DW7" s="55"/>
      <c r="DX7" s="51">
        <v>270095</v>
      </c>
      <c r="DY7" s="52"/>
      <c r="DZ7" s="51">
        <v>270065</v>
      </c>
      <c r="EA7" s="52"/>
      <c r="EB7" s="51">
        <v>270089</v>
      </c>
      <c r="EC7" s="52"/>
      <c r="ED7" s="51">
        <v>270161</v>
      </c>
      <c r="EE7" s="52"/>
      <c r="EF7" s="51">
        <v>270204</v>
      </c>
      <c r="EG7" s="52"/>
      <c r="EH7" s="51">
        <v>270241</v>
      </c>
      <c r="EI7" s="52"/>
      <c r="EJ7" s="51">
        <v>270176</v>
      </c>
      <c r="EK7" s="52"/>
      <c r="EL7" s="51">
        <v>270237</v>
      </c>
      <c r="EM7" s="52"/>
      <c r="EN7" s="51">
        <v>270003</v>
      </c>
      <c r="EO7" s="52"/>
      <c r="EP7" s="56">
        <v>270223</v>
      </c>
      <c r="EQ7" s="57"/>
      <c r="ER7" s="53">
        <v>270243</v>
      </c>
      <c r="ES7" s="53"/>
      <c r="ET7" s="53">
        <v>270104</v>
      </c>
      <c r="EU7" s="53"/>
      <c r="EV7" s="58">
        <v>270135</v>
      </c>
      <c r="EW7" s="59"/>
      <c r="EX7" s="51">
        <v>270194</v>
      </c>
      <c r="EY7" s="52"/>
      <c r="EZ7" s="60"/>
      <c r="FA7" s="60"/>
    </row>
    <row r="8" spans="1:157" ht="15.75" hidden="1" customHeight="1" thickBot="1" x14ac:dyDescent="0.3">
      <c r="A8" s="62"/>
      <c r="B8" s="63"/>
      <c r="C8" s="63"/>
      <c r="D8" s="30"/>
      <c r="E8" s="31"/>
      <c r="F8" s="32"/>
      <c r="G8" s="32"/>
      <c r="H8" s="32"/>
      <c r="I8" s="32"/>
      <c r="J8" s="64" t="s">
        <v>82</v>
      </c>
      <c r="K8" s="64"/>
      <c r="L8" s="64"/>
      <c r="M8" s="64"/>
      <c r="N8" s="65" t="s">
        <v>83</v>
      </c>
      <c r="O8" s="66"/>
      <c r="P8" s="67" t="s">
        <v>84</v>
      </c>
      <c r="Q8" s="68"/>
      <c r="R8" s="67"/>
      <c r="S8" s="69"/>
      <c r="T8" s="70"/>
      <c r="U8" s="70"/>
      <c r="V8" s="67" t="s">
        <v>85</v>
      </c>
      <c r="W8" s="69"/>
      <c r="X8" s="67" t="s">
        <v>86</v>
      </c>
      <c r="Y8" s="68"/>
      <c r="Z8" s="67" t="s">
        <v>87</v>
      </c>
      <c r="AA8" s="68"/>
      <c r="AB8" s="67" t="s">
        <v>88</v>
      </c>
      <c r="AC8" s="68"/>
      <c r="AD8" s="67" t="s">
        <v>89</v>
      </c>
      <c r="AE8" s="68"/>
      <c r="AF8" s="71" t="s">
        <v>90</v>
      </c>
      <c r="AG8" s="72"/>
      <c r="AH8" s="67" t="s">
        <v>91</v>
      </c>
      <c r="AI8" s="68"/>
      <c r="AJ8" s="67" t="s">
        <v>92</v>
      </c>
      <c r="AK8" s="68"/>
      <c r="AL8" s="67" t="s">
        <v>93</v>
      </c>
      <c r="AM8" s="68"/>
      <c r="AN8" s="67" t="s">
        <v>94</v>
      </c>
      <c r="AO8" s="68"/>
      <c r="AP8" s="67" t="s">
        <v>95</v>
      </c>
      <c r="AQ8" s="68"/>
      <c r="AR8" s="67" t="s">
        <v>96</v>
      </c>
      <c r="AS8" s="68"/>
      <c r="AT8" s="67" t="s">
        <v>97</v>
      </c>
      <c r="AU8" s="68"/>
      <c r="AV8" s="67" t="s">
        <v>98</v>
      </c>
      <c r="AW8" s="68"/>
      <c r="AX8" s="67" t="s">
        <v>99</v>
      </c>
      <c r="AY8" s="68"/>
      <c r="AZ8" s="67" t="s">
        <v>100</v>
      </c>
      <c r="BA8" s="68"/>
      <c r="BB8" s="67" t="s">
        <v>101</v>
      </c>
      <c r="BC8" s="68"/>
      <c r="BD8" s="67" t="s">
        <v>102</v>
      </c>
      <c r="BE8" s="68"/>
      <c r="BF8" s="67" t="s">
        <v>103</v>
      </c>
      <c r="BG8" s="68"/>
      <c r="BH8" s="67" t="s">
        <v>104</v>
      </c>
      <c r="BI8" s="68"/>
      <c r="BJ8" s="67" t="s">
        <v>105</v>
      </c>
      <c r="BK8" s="68"/>
      <c r="BL8" s="67" t="s">
        <v>106</v>
      </c>
      <c r="BM8" s="68"/>
      <c r="BN8" s="67" t="s">
        <v>107</v>
      </c>
      <c r="BO8" s="68"/>
      <c r="BP8" s="67" t="s">
        <v>108</v>
      </c>
      <c r="BQ8" s="68"/>
      <c r="BR8" s="67" t="s">
        <v>109</v>
      </c>
      <c r="BS8" s="68"/>
      <c r="BT8" s="67" t="s">
        <v>110</v>
      </c>
      <c r="BU8" s="68"/>
      <c r="BV8" s="67" t="s">
        <v>111</v>
      </c>
      <c r="BW8" s="68"/>
      <c r="BX8" s="67" t="s">
        <v>112</v>
      </c>
      <c r="BY8" s="68"/>
      <c r="BZ8" s="67" t="s">
        <v>113</v>
      </c>
      <c r="CA8" s="68"/>
      <c r="CB8" s="67" t="s">
        <v>114</v>
      </c>
      <c r="CC8" s="68"/>
      <c r="CD8" s="67" t="s">
        <v>115</v>
      </c>
      <c r="CE8" s="68"/>
      <c r="CF8" s="67" t="s">
        <v>116</v>
      </c>
      <c r="CG8" s="68"/>
      <c r="CH8" s="67" t="s">
        <v>117</v>
      </c>
      <c r="CI8" s="68"/>
      <c r="CJ8" s="67" t="s">
        <v>118</v>
      </c>
      <c r="CK8" s="68"/>
      <c r="CL8" s="67" t="s">
        <v>119</v>
      </c>
      <c r="CM8" s="68"/>
      <c r="CN8" s="67" t="s">
        <v>120</v>
      </c>
      <c r="CO8" s="68"/>
      <c r="CP8" s="67" t="s">
        <v>121</v>
      </c>
      <c r="CQ8" s="68"/>
      <c r="CR8" s="73" t="s">
        <v>122</v>
      </c>
      <c r="CS8" s="74"/>
      <c r="CT8" s="67" t="s">
        <v>123</v>
      </c>
      <c r="CU8" s="68"/>
      <c r="CV8" s="67" t="s">
        <v>124</v>
      </c>
      <c r="CW8" s="68"/>
      <c r="CX8" s="67" t="s">
        <v>125</v>
      </c>
      <c r="CY8" s="68"/>
      <c r="CZ8" s="67" t="s">
        <v>126</v>
      </c>
      <c r="DA8" s="68"/>
      <c r="DB8" s="67" t="s">
        <v>127</v>
      </c>
      <c r="DC8" s="68"/>
      <c r="DD8" s="67" t="s">
        <v>128</v>
      </c>
      <c r="DE8" s="68"/>
      <c r="DF8" s="67" t="s">
        <v>129</v>
      </c>
      <c r="DG8" s="68"/>
      <c r="DH8" s="67" t="s">
        <v>130</v>
      </c>
      <c r="DI8" s="68"/>
      <c r="DJ8" s="67" t="s">
        <v>131</v>
      </c>
      <c r="DK8" s="68"/>
      <c r="DL8" s="67" t="s">
        <v>132</v>
      </c>
      <c r="DM8" s="68"/>
      <c r="DN8" s="67" t="s">
        <v>133</v>
      </c>
      <c r="DO8" s="68"/>
      <c r="DP8" s="67" t="s">
        <v>134</v>
      </c>
      <c r="DQ8" s="68"/>
      <c r="DR8" s="67" t="s">
        <v>135</v>
      </c>
      <c r="DS8" s="68"/>
      <c r="DT8" s="67" t="s">
        <v>136</v>
      </c>
      <c r="DU8" s="68"/>
      <c r="DV8" s="67" t="s">
        <v>137</v>
      </c>
      <c r="DW8" s="68"/>
      <c r="DX8" s="67" t="s">
        <v>138</v>
      </c>
      <c r="DY8" s="68"/>
      <c r="DZ8" s="67" t="s">
        <v>139</v>
      </c>
      <c r="EA8" s="68"/>
      <c r="EB8" s="67" t="s">
        <v>140</v>
      </c>
      <c r="EC8" s="68"/>
      <c r="ED8" s="67" t="s">
        <v>141</v>
      </c>
      <c r="EE8" s="68"/>
      <c r="EF8" s="67" t="s">
        <v>142</v>
      </c>
      <c r="EG8" s="68"/>
      <c r="EH8" s="67" t="s">
        <v>143</v>
      </c>
      <c r="EI8" s="68"/>
      <c r="EJ8" s="67" t="s">
        <v>144</v>
      </c>
      <c r="EK8" s="68"/>
      <c r="EL8" s="67" t="s">
        <v>145</v>
      </c>
      <c r="EM8" s="68"/>
      <c r="EN8" s="67" t="s">
        <v>146</v>
      </c>
      <c r="EO8" s="68"/>
      <c r="EP8" s="67" t="s">
        <v>147</v>
      </c>
      <c r="EQ8" s="68"/>
      <c r="ER8" s="70" t="s">
        <v>148</v>
      </c>
      <c r="ES8" s="70"/>
      <c r="ET8" s="73" t="s">
        <v>149</v>
      </c>
      <c r="EU8" s="75"/>
      <c r="EV8" s="70" t="s">
        <v>150</v>
      </c>
      <c r="EW8" s="70"/>
      <c r="EX8" s="73" t="s">
        <v>151</v>
      </c>
      <c r="EY8" s="75"/>
      <c r="EZ8" s="76"/>
      <c r="FA8" s="76"/>
    </row>
    <row r="9" spans="1:157" s="82" customFormat="1" ht="15" hidden="1" x14ac:dyDescent="0.2">
      <c r="A9" s="62"/>
      <c r="B9" s="63"/>
      <c r="C9" s="63"/>
      <c r="D9" s="30"/>
      <c r="E9" s="31"/>
      <c r="F9" s="32"/>
      <c r="G9" s="32"/>
      <c r="H9" s="32"/>
      <c r="I9" s="32"/>
      <c r="J9" s="77" t="s">
        <v>152</v>
      </c>
      <c r="K9" s="77" t="s">
        <v>153</v>
      </c>
      <c r="L9" s="77" t="s">
        <v>154</v>
      </c>
      <c r="M9" s="77" t="s">
        <v>155</v>
      </c>
      <c r="N9" s="78"/>
      <c r="O9" s="79"/>
      <c r="P9" s="78"/>
      <c r="Q9" s="79"/>
      <c r="R9" s="80"/>
      <c r="S9" s="80"/>
      <c r="T9" s="81"/>
      <c r="U9" s="81"/>
      <c r="V9" s="78"/>
      <c r="W9" s="79"/>
      <c r="X9" s="78"/>
      <c r="Y9" s="79"/>
      <c r="Z9" s="78"/>
      <c r="AA9" s="79"/>
      <c r="AB9" s="78"/>
      <c r="AC9" s="79"/>
      <c r="AD9" s="78"/>
      <c r="AE9" s="79"/>
      <c r="AF9" s="78"/>
      <c r="AG9" s="79"/>
      <c r="AH9" s="78"/>
      <c r="AI9" s="79"/>
      <c r="AJ9" s="78"/>
      <c r="AK9" s="79"/>
      <c r="AL9" s="78"/>
      <c r="AM9" s="79"/>
      <c r="AN9" s="78"/>
      <c r="AO9" s="79"/>
      <c r="AP9" s="78"/>
      <c r="AQ9" s="79"/>
      <c r="AR9" s="78"/>
      <c r="AS9" s="79"/>
      <c r="AT9" s="78"/>
      <c r="AU9" s="79"/>
      <c r="AV9" s="78"/>
      <c r="AW9" s="79"/>
      <c r="AX9" s="78"/>
      <c r="AY9" s="79"/>
      <c r="AZ9" s="78"/>
      <c r="BA9" s="79"/>
      <c r="BB9" s="78"/>
      <c r="BC9" s="79"/>
      <c r="BD9" s="78"/>
      <c r="BE9" s="79"/>
      <c r="BF9" s="78"/>
      <c r="BG9" s="79"/>
      <c r="BH9" s="78"/>
      <c r="BI9" s="79"/>
      <c r="BJ9" s="78"/>
      <c r="BK9" s="79"/>
      <c r="BL9" s="78"/>
      <c r="BM9" s="79"/>
      <c r="BN9" s="78"/>
      <c r="BO9" s="79"/>
      <c r="BP9" s="78"/>
      <c r="BQ9" s="79"/>
      <c r="BR9" s="78"/>
      <c r="BS9" s="79"/>
      <c r="BT9" s="78"/>
      <c r="BU9" s="79"/>
      <c r="BV9" s="78"/>
      <c r="BW9" s="79"/>
      <c r="BX9" s="78"/>
      <c r="BY9" s="79"/>
      <c r="BZ9" s="78"/>
      <c r="CA9" s="79"/>
      <c r="CB9" s="78"/>
      <c r="CC9" s="79"/>
      <c r="CD9" s="78"/>
      <c r="CE9" s="79"/>
      <c r="CF9" s="78"/>
      <c r="CG9" s="79"/>
      <c r="CH9" s="78"/>
      <c r="CI9" s="79"/>
      <c r="CJ9" s="78"/>
      <c r="CK9" s="79"/>
      <c r="CL9" s="78"/>
      <c r="CM9" s="79"/>
      <c r="CN9" s="78"/>
      <c r="CO9" s="79"/>
      <c r="CP9" s="78"/>
      <c r="CQ9" s="79"/>
      <c r="CR9" s="78"/>
      <c r="CS9" s="79"/>
      <c r="CT9" s="78"/>
      <c r="CU9" s="79"/>
      <c r="CV9" s="78"/>
      <c r="CW9" s="79"/>
      <c r="CX9" s="78"/>
      <c r="CY9" s="79"/>
      <c r="CZ9" s="78"/>
      <c r="DA9" s="79"/>
      <c r="DB9" s="78"/>
      <c r="DC9" s="79"/>
      <c r="DD9" s="78"/>
      <c r="DE9" s="79"/>
      <c r="DF9" s="78"/>
      <c r="DG9" s="79"/>
      <c r="DH9" s="78"/>
      <c r="DI9" s="79"/>
      <c r="DJ9" s="78"/>
      <c r="DK9" s="79"/>
      <c r="DL9" s="78"/>
      <c r="DM9" s="79"/>
      <c r="DN9" s="78"/>
      <c r="DO9" s="79"/>
      <c r="DP9" s="78"/>
      <c r="DQ9" s="79"/>
      <c r="DR9" s="78"/>
      <c r="DS9" s="79"/>
      <c r="DT9" s="78"/>
      <c r="DU9" s="79"/>
      <c r="DV9" s="78"/>
      <c r="DW9" s="79"/>
      <c r="DX9" s="78"/>
      <c r="DY9" s="79"/>
      <c r="DZ9" s="78"/>
      <c r="EA9" s="79"/>
      <c r="EB9" s="78"/>
      <c r="EC9" s="79"/>
      <c r="ED9" s="78"/>
      <c r="EE9" s="79"/>
      <c r="EF9" s="78"/>
      <c r="EG9" s="79"/>
      <c r="EH9" s="78"/>
      <c r="EI9" s="79"/>
      <c r="EJ9" s="78"/>
      <c r="EK9" s="79"/>
      <c r="EL9" s="78"/>
      <c r="EM9" s="79"/>
      <c r="EN9" s="78"/>
      <c r="EO9" s="79"/>
      <c r="EP9" s="78"/>
      <c r="EQ9" s="79"/>
      <c r="ER9" s="78"/>
      <c r="ES9" s="79"/>
      <c r="ET9" s="78"/>
      <c r="EU9" s="79"/>
      <c r="EV9" s="78"/>
      <c r="EW9" s="79"/>
      <c r="EX9" s="78"/>
      <c r="EY9" s="79"/>
      <c r="EZ9" s="78"/>
      <c r="FA9" s="79"/>
    </row>
    <row r="10" spans="1:157" ht="44.25" customHeight="1" x14ac:dyDescent="0.25">
      <c r="A10" s="83"/>
      <c r="B10" s="84"/>
      <c r="C10" s="84"/>
      <c r="D10" s="30"/>
      <c r="E10" s="31"/>
      <c r="F10" s="32"/>
      <c r="G10" s="32"/>
      <c r="H10" s="32"/>
      <c r="I10" s="32"/>
      <c r="J10" s="77"/>
      <c r="K10" s="77"/>
      <c r="L10" s="77"/>
      <c r="M10" s="77"/>
      <c r="N10" s="85" t="s">
        <v>156</v>
      </c>
      <c r="O10" s="86" t="s">
        <v>157</v>
      </c>
      <c r="P10" s="85" t="s">
        <v>156</v>
      </c>
      <c r="Q10" s="86" t="s">
        <v>157</v>
      </c>
      <c r="R10" s="86" t="s">
        <v>156</v>
      </c>
      <c r="S10" s="86" t="s">
        <v>157</v>
      </c>
      <c r="T10" s="86" t="s">
        <v>156</v>
      </c>
      <c r="U10" s="86" t="s">
        <v>157</v>
      </c>
      <c r="V10" s="85" t="s">
        <v>156</v>
      </c>
      <c r="W10" s="86" t="s">
        <v>157</v>
      </c>
      <c r="X10" s="87" t="s">
        <v>156</v>
      </c>
      <c r="Y10" s="86" t="s">
        <v>157</v>
      </c>
      <c r="Z10" s="85" t="s">
        <v>156</v>
      </c>
      <c r="AA10" s="86" t="s">
        <v>157</v>
      </c>
      <c r="AB10" s="87" t="s">
        <v>156</v>
      </c>
      <c r="AC10" s="86" t="s">
        <v>157</v>
      </c>
      <c r="AD10" s="85" t="s">
        <v>156</v>
      </c>
      <c r="AE10" s="86" t="s">
        <v>157</v>
      </c>
      <c r="AF10" s="86" t="s">
        <v>158</v>
      </c>
      <c r="AG10" s="86" t="s">
        <v>157</v>
      </c>
      <c r="AH10" s="85" t="s">
        <v>156</v>
      </c>
      <c r="AI10" s="86" t="s">
        <v>157</v>
      </c>
      <c r="AJ10" s="85" t="s">
        <v>156</v>
      </c>
      <c r="AK10" s="86" t="s">
        <v>157</v>
      </c>
      <c r="AL10" s="86" t="s">
        <v>156</v>
      </c>
      <c r="AM10" s="86" t="s">
        <v>157</v>
      </c>
      <c r="AN10" s="85" t="s">
        <v>156</v>
      </c>
      <c r="AO10" s="86" t="s">
        <v>157</v>
      </c>
      <c r="AP10" s="86" t="s">
        <v>158</v>
      </c>
      <c r="AQ10" s="86" t="s">
        <v>157</v>
      </c>
      <c r="AR10" s="87" t="s">
        <v>156</v>
      </c>
      <c r="AS10" s="86" t="s">
        <v>157</v>
      </c>
      <c r="AT10" s="85" t="s">
        <v>156</v>
      </c>
      <c r="AU10" s="86" t="s">
        <v>157</v>
      </c>
      <c r="AV10" s="87" t="s">
        <v>156</v>
      </c>
      <c r="AW10" s="86" t="s">
        <v>157</v>
      </c>
      <c r="AX10" s="85" t="s">
        <v>156</v>
      </c>
      <c r="AY10" s="86" t="s">
        <v>157</v>
      </c>
      <c r="AZ10" s="87" t="s">
        <v>156</v>
      </c>
      <c r="BA10" s="86" t="s">
        <v>157</v>
      </c>
      <c r="BB10" s="85" t="s">
        <v>156</v>
      </c>
      <c r="BC10" s="86" t="s">
        <v>157</v>
      </c>
      <c r="BD10" s="85" t="s">
        <v>156</v>
      </c>
      <c r="BE10" s="86" t="s">
        <v>157</v>
      </c>
      <c r="BF10" s="85" t="s">
        <v>156</v>
      </c>
      <c r="BG10" s="86" t="s">
        <v>157</v>
      </c>
      <c r="BH10" s="85" t="s">
        <v>156</v>
      </c>
      <c r="BI10" s="86" t="s">
        <v>157</v>
      </c>
      <c r="BJ10" s="85" t="s">
        <v>156</v>
      </c>
      <c r="BK10" s="86" t="s">
        <v>157</v>
      </c>
      <c r="BL10" s="85" t="s">
        <v>156</v>
      </c>
      <c r="BM10" s="86" t="s">
        <v>157</v>
      </c>
      <c r="BN10" s="85" t="s">
        <v>156</v>
      </c>
      <c r="BO10" s="86" t="s">
        <v>157</v>
      </c>
      <c r="BP10" s="87" t="s">
        <v>156</v>
      </c>
      <c r="BQ10" s="86" t="s">
        <v>157</v>
      </c>
      <c r="BR10" s="85" t="s">
        <v>156</v>
      </c>
      <c r="BS10" s="86" t="s">
        <v>157</v>
      </c>
      <c r="BT10" s="85" t="s">
        <v>156</v>
      </c>
      <c r="BU10" s="86" t="s">
        <v>157</v>
      </c>
      <c r="BV10" s="85" t="s">
        <v>156</v>
      </c>
      <c r="BW10" s="86" t="s">
        <v>157</v>
      </c>
      <c r="BX10" s="87" t="s">
        <v>156</v>
      </c>
      <c r="BY10" s="86" t="s">
        <v>157</v>
      </c>
      <c r="BZ10" s="85" t="s">
        <v>156</v>
      </c>
      <c r="CA10" s="86" t="s">
        <v>157</v>
      </c>
      <c r="CB10" s="85" t="s">
        <v>156</v>
      </c>
      <c r="CC10" s="86" t="s">
        <v>157</v>
      </c>
      <c r="CD10" s="85" t="s">
        <v>156</v>
      </c>
      <c r="CE10" s="86" t="s">
        <v>157</v>
      </c>
      <c r="CF10" s="87" t="s">
        <v>156</v>
      </c>
      <c r="CG10" s="86" t="s">
        <v>157</v>
      </c>
      <c r="CH10" s="86" t="s">
        <v>157</v>
      </c>
      <c r="CI10" s="86" t="s">
        <v>157</v>
      </c>
      <c r="CJ10" s="85" t="s">
        <v>156</v>
      </c>
      <c r="CK10" s="86" t="s">
        <v>157</v>
      </c>
      <c r="CL10" s="85" t="s">
        <v>156</v>
      </c>
      <c r="CM10" s="86" t="s">
        <v>157</v>
      </c>
      <c r="CN10" s="85" t="s">
        <v>156</v>
      </c>
      <c r="CO10" s="86" t="s">
        <v>157</v>
      </c>
      <c r="CP10" s="85" t="s">
        <v>156</v>
      </c>
      <c r="CQ10" s="86" t="s">
        <v>157</v>
      </c>
      <c r="CR10" s="85" t="s">
        <v>156</v>
      </c>
      <c r="CS10" s="86" t="s">
        <v>157</v>
      </c>
      <c r="CT10" s="85" t="s">
        <v>156</v>
      </c>
      <c r="CU10" s="86" t="s">
        <v>157</v>
      </c>
      <c r="CV10" s="85" t="s">
        <v>156</v>
      </c>
      <c r="CW10" s="86" t="s">
        <v>157</v>
      </c>
      <c r="CX10" s="85" t="s">
        <v>156</v>
      </c>
      <c r="CY10" s="86" t="s">
        <v>157</v>
      </c>
      <c r="CZ10" s="85" t="s">
        <v>156</v>
      </c>
      <c r="DA10" s="86" t="s">
        <v>157</v>
      </c>
      <c r="DB10" s="85" t="s">
        <v>156</v>
      </c>
      <c r="DC10" s="86" t="s">
        <v>157</v>
      </c>
      <c r="DD10" s="85" t="s">
        <v>156</v>
      </c>
      <c r="DE10" s="86" t="s">
        <v>157</v>
      </c>
      <c r="DF10" s="85" t="s">
        <v>156</v>
      </c>
      <c r="DG10" s="86" t="s">
        <v>157</v>
      </c>
      <c r="DH10" s="85" t="s">
        <v>156</v>
      </c>
      <c r="DI10" s="86" t="s">
        <v>157</v>
      </c>
      <c r="DJ10" s="85" t="s">
        <v>156</v>
      </c>
      <c r="DK10" s="86" t="s">
        <v>157</v>
      </c>
      <c r="DL10" s="87" t="s">
        <v>156</v>
      </c>
      <c r="DM10" s="86" t="s">
        <v>157</v>
      </c>
      <c r="DN10" s="85" t="s">
        <v>156</v>
      </c>
      <c r="DO10" s="86" t="s">
        <v>157</v>
      </c>
      <c r="DP10" s="85" t="s">
        <v>156</v>
      </c>
      <c r="DQ10" s="86" t="s">
        <v>157</v>
      </c>
      <c r="DR10" s="85" t="s">
        <v>156</v>
      </c>
      <c r="DS10" s="86" t="s">
        <v>157</v>
      </c>
      <c r="DT10" s="85" t="s">
        <v>156</v>
      </c>
      <c r="DU10" s="86" t="s">
        <v>157</v>
      </c>
      <c r="DV10" s="85" t="s">
        <v>156</v>
      </c>
      <c r="DW10" s="86" t="s">
        <v>157</v>
      </c>
      <c r="DX10" s="85" t="s">
        <v>156</v>
      </c>
      <c r="DY10" s="86" t="s">
        <v>157</v>
      </c>
      <c r="DZ10" s="85" t="s">
        <v>156</v>
      </c>
      <c r="EA10" s="86" t="s">
        <v>157</v>
      </c>
      <c r="EB10" s="87" t="s">
        <v>156</v>
      </c>
      <c r="EC10" s="88" t="s">
        <v>157</v>
      </c>
      <c r="ED10" s="85" t="s">
        <v>156</v>
      </c>
      <c r="EE10" s="86" t="s">
        <v>157</v>
      </c>
      <c r="EF10" s="85" t="s">
        <v>156</v>
      </c>
      <c r="EG10" s="86" t="s">
        <v>157</v>
      </c>
      <c r="EH10" s="85" t="s">
        <v>156</v>
      </c>
      <c r="EI10" s="86" t="s">
        <v>157</v>
      </c>
      <c r="EJ10" s="85" t="s">
        <v>156</v>
      </c>
      <c r="EK10" s="86" t="s">
        <v>157</v>
      </c>
      <c r="EL10" s="86" t="s">
        <v>158</v>
      </c>
      <c r="EM10" s="86" t="s">
        <v>157</v>
      </c>
      <c r="EN10" s="85" t="s">
        <v>156</v>
      </c>
      <c r="EO10" s="86" t="s">
        <v>157</v>
      </c>
      <c r="EP10" s="85" t="s">
        <v>156</v>
      </c>
      <c r="EQ10" s="86" t="s">
        <v>157</v>
      </c>
      <c r="ER10" s="86" t="s">
        <v>156</v>
      </c>
      <c r="ES10" s="86" t="s">
        <v>157</v>
      </c>
      <c r="ET10" s="86" t="s">
        <v>156</v>
      </c>
      <c r="EU10" s="86" t="s">
        <v>157</v>
      </c>
      <c r="EV10" s="86" t="s">
        <v>156</v>
      </c>
      <c r="EW10" s="86" t="s">
        <v>157</v>
      </c>
      <c r="EX10" s="86" t="s">
        <v>156</v>
      </c>
      <c r="EY10" s="86" t="s">
        <v>157</v>
      </c>
      <c r="EZ10" s="89" t="s">
        <v>156</v>
      </c>
      <c r="FA10" s="90" t="s">
        <v>157</v>
      </c>
    </row>
    <row r="11" spans="1:157" s="91" customFormat="1" ht="15.75" hidden="1" customHeight="1" x14ac:dyDescent="0.25">
      <c r="B11" s="92"/>
      <c r="C11" s="92"/>
      <c r="D11" s="93" t="s">
        <v>159</v>
      </c>
      <c r="E11" s="94"/>
      <c r="F11" s="94"/>
      <c r="G11" s="94"/>
      <c r="H11" s="95"/>
      <c r="I11" s="95"/>
      <c r="J11" s="96"/>
      <c r="K11" s="96"/>
      <c r="L11" s="96"/>
      <c r="M11" s="96"/>
      <c r="N11" s="97"/>
      <c r="O11" s="97">
        <v>1</v>
      </c>
      <c r="P11" s="98"/>
      <c r="Q11" s="97">
        <v>1</v>
      </c>
      <c r="R11" s="97"/>
      <c r="S11" s="97"/>
      <c r="T11" s="97"/>
      <c r="U11" s="97"/>
      <c r="V11" s="97"/>
      <c r="W11" s="97">
        <v>1</v>
      </c>
      <c r="X11" s="97"/>
      <c r="Y11" s="97">
        <v>1</v>
      </c>
      <c r="Z11" s="97"/>
      <c r="AA11" s="97">
        <v>1</v>
      </c>
      <c r="AB11" s="97"/>
      <c r="AC11" s="97">
        <v>1</v>
      </c>
      <c r="AD11" s="97"/>
      <c r="AE11" s="97">
        <v>1</v>
      </c>
      <c r="AF11" s="97"/>
      <c r="AG11" s="97">
        <v>1</v>
      </c>
      <c r="AH11" s="97"/>
      <c r="AI11" s="97">
        <v>1</v>
      </c>
      <c r="AJ11" s="97"/>
      <c r="AK11" s="97">
        <v>1</v>
      </c>
      <c r="AL11" s="97"/>
      <c r="AM11" s="97">
        <v>1</v>
      </c>
      <c r="AN11" s="97"/>
      <c r="AO11" s="97">
        <v>1</v>
      </c>
      <c r="AP11" s="97"/>
      <c r="AQ11" s="97">
        <v>1</v>
      </c>
      <c r="AR11" s="97"/>
      <c r="AS11" s="97">
        <v>1</v>
      </c>
      <c r="AT11" s="97"/>
      <c r="AU11" s="97">
        <v>1</v>
      </c>
      <c r="AV11" s="97"/>
      <c r="AW11" s="97">
        <v>1</v>
      </c>
      <c r="AX11" s="97"/>
      <c r="AY11" s="97">
        <v>1</v>
      </c>
      <c r="AZ11" s="97"/>
      <c r="BA11" s="97">
        <v>1</v>
      </c>
      <c r="BB11" s="97"/>
      <c r="BC11" s="97">
        <v>1</v>
      </c>
      <c r="BD11" s="97"/>
      <c r="BE11" s="97">
        <v>1</v>
      </c>
      <c r="BF11" s="97"/>
      <c r="BG11" s="97">
        <v>1</v>
      </c>
      <c r="BH11" s="97"/>
      <c r="BI11" s="97">
        <v>1</v>
      </c>
      <c r="BJ11" s="97"/>
      <c r="BK11" s="97">
        <v>1</v>
      </c>
      <c r="BL11" s="97"/>
      <c r="BM11" s="97">
        <v>1</v>
      </c>
      <c r="BN11" s="97"/>
      <c r="BO11" s="97">
        <v>1</v>
      </c>
      <c r="BP11" s="97"/>
      <c r="BQ11" s="97">
        <v>1</v>
      </c>
      <c r="BR11" s="97"/>
      <c r="BS11" s="97">
        <v>1</v>
      </c>
      <c r="BT11" s="97"/>
      <c r="BU11" s="97">
        <v>1</v>
      </c>
      <c r="BV11" s="97"/>
      <c r="BW11" s="97">
        <v>1</v>
      </c>
      <c r="BX11" s="97"/>
      <c r="BY11" s="97">
        <v>1</v>
      </c>
      <c r="BZ11" s="97"/>
      <c r="CA11" s="97">
        <v>1</v>
      </c>
      <c r="CB11" s="99"/>
      <c r="CC11" s="97">
        <v>1</v>
      </c>
      <c r="CD11" s="97"/>
      <c r="CE11" s="97">
        <v>1</v>
      </c>
      <c r="CF11" s="97"/>
      <c r="CG11" s="97">
        <v>1</v>
      </c>
      <c r="CH11" s="97">
        <v>1</v>
      </c>
      <c r="CI11" s="97">
        <v>1</v>
      </c>
      <c r="CJ11" s="97"/>
      <c r="CK11" s="97">
        <v>1</v>
      </c>
      <c r="CL11" s="97"/>
      <c r="CM11" s="97">
        <v>1</v>
      </c>
      <c r="CN11" s="97"/>
      <c r="CO11" s="97">
        <v>1</v>
      </c>
      <c r="CP11" s="97"/>
      <c r="CQ11" s="97">
        <v>1</v>
      </c>
      <c r="CR11" s="97"/>
      <c r="CS11" s="97">
        <v>1</v>
      </c>
      <c r="CT11" s="97"/>
      <c r="CU11" s="97">
        <v>1</v>
      </c>
      <c r="CV11" s="97"/>
      <c r="CW11" s="97">
        <v>1</v>
      </c>
      <c r="CX11" s="97"/>
      <c r="CY11" s="97">
        <v>1</v>
      </c>
      <c r="CZ11" s="97"/>
      <c r="DA11" s="97">
        <v>1</v>
      </c>
      <c r="DB11" s="97"/>
      <c r="DC11" s="97">
        <v>1</v>
      </c>
      <c r="DD11" s="97"/>
      <c r="DE11" s="97">
        <v>1</v>
      </c>
      <c r="DF11" s="97"/>
      <c r="DG11" s="97">
        <v>1</v>
      </c>
      <c r="DH11" s="97"/>
      <c r="DI11" s="97">
        <v>1</v>
      </c>
      <c r="DJ11" s="97"/>
      <c r="DK11" s="97">
        <v>1</v>
      </c>
      <c r="DL11" s="97"/>
      <c r="DM11" s="97">
        <v>1</v>
      </c>
      <c r="DN11" s="97"/>
      <c r="DO11" s="97">
        <v>1</v>
      </c>
      <c r="DP11" s="97"/>
      <c r="DQ11" s="97">
        <v>1</v>
      </c>
      <c r="DR11" s="97"/>
      <c r="DS11" s="97">
        <v>1</v>
      </c>
      <c r="DT11" s="97"/>
      <c r="DU11" s="97">
        <v>1</v>
      </c>
      <c r="DV11" s="97"/>
      <c r="DW11" s="97">
        <v>1</v>
      </c>
      <c r="DX11" s="97"/>
      <c r="DY11" s="97">
        <v>1</v>
      </c>
      <c r="DZ11" s="97"/>
      <c r="EA11" s="97">
        <v>1</v>
      </c>
      <c r="EB11" s="97"/>
      <c r="EC11" s="97">
        <v>1</v>
      </c>
      <c r="ED11" s="97"/>
      <c r="EE11" s="97">
        <v>1</v>
      </c>
      <c r="EF11" s="97"/>
      <c r="EG11" s="97">
        <v>1</v>
      </c>
      <c r="EH11" s="97"/>
      <c r="EI11" s="97">
        <v>1</v>
      </c>
      <c r="EJ11" s="97"/>
      <c r="EK11" s="97">
        <v>1</v>
      </c>
      <c r="EL11" s="97"/>
      <c r="EM11" s="97">
        <v>1</v>
      </c>
      <c r="EN11" s="97"/>
      <c r="EO11" s="97">
        <v>1</v>
      </c>
      <c r="EP11" s="97"/>
      <c r="EQ11" s="97">
        <v>1</v>
      </c>
      <c r="ER11" s="97"/>
      <c r="ES11" s="97"/>
      <c r="ET11" s="100"/>
      <c r="EU11" s="100"/>
      <c r="EV11" s="100"/>
      <c r="EW11" s="100"/>
      <c r="EX11" s="100"/>
      <c r="EY11" s="100">
        <v>1</v>
      </c>
      <c r="EZ11" s="101"/>
      <c r="FA11" s="101"/>
    </row>
    <row r="12" spans="1:157" s="48" customFormat="1" ht="25.5" customHeight="1" x14ac:dyDescent="0.25">
      <c r="B12" s="102"/>
      <c r="C12" s="102"/>
      <c r="D12" s="103" t="s">
        <v>160</v>
      </c>
      <c r="E12" s="104"/>
      <c r="F12" s="104"/>
      <c r="G12" s="104"/>
      <c r="H12" s="105"/>
      <c r="I12" s="105"/>
      <c r="J12" s="106"/>
      <c r="K12" s="106"/>
      <c r="L12" s="106"/>
      <c r="M12" s="106"/>
      <c r="N12" s="107"/>
      <c r="O12" s="107"/>
      <c r="P12" s="108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285">
        <v>3.01654</v>
      </c>
      <c r="BT12" s="107"/>
      <c r="BU12" s="107"/>
      <c r="BV12" s="107"/>
      <c r="BW12" s="107"/>
      <c r="BX12" s="107"/>
      <c r="BY12" s="107"/>
      <c r="BZ12" s="107"/>
      <c r="CA12" s="107"/>
      <c r="CB12" s="109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107"/>
      <c r="DH12" s="107"/>
      <c r="DI12" s="107"/>
      <c r="DJ12" s="107"/>
      <c r="DK12" s="107"/>
      <c r="DL12" s="107"/>
      <c r="DM12" s="107"/>
      <c r="DN12" s="107"/>
      <c r="DO12" s="107"/>
      <c r="DP12" s="107"/>
      <c r="DQ12" s="107"/>
      <c r="DR12" s="107"/>
      <c r="DS12" s="107"/>
      <c r="DT12" s="107"/>
      <c r="DU12" s="107"/>
      <c r="DV12" s="107"/>
      <c r="DW12" s="107"/>
      <c r="DX12" s="107"/>
      <c r="DY12" s="107"/>
      <c r="DZ12" s="107"/>
      <c r="EA12" s="107"/>
      <c r="EB12" s="107"/>
      <c r="EC12" s="107"/>
      <c r="ED12" s="107"/>
      <c r="EE12" s="107"/>
      <c r="EF12" s="107"/>
      <c r="EG12" s="107"/>
      <c r="EH12" s="107"/>
      <c r="EI12" s="107"/>
      <c r="EJ12" s="107"/>
      <c r="EK12" s="107"/>
      <c r="EL12" s="107"/>
      <c r="EM12" s="107"/>
      <c r="EN12" s="107"/>
      <c r="EO12" s="107"/>
      <c r="EP12" s="107"/>
      <c r="EQ12" s="107"/>
      <c r="ER12" s="107"/>
      <c r="ES12" s="107"/>
      <c r="ET12" s="110"/>
      <c r="EU12" s="110"/>
      <c r="EV12" s="110"/>
      <c r="EW12" s="110"/>
      <c r="EX12" s="110"/>
      <c r="EY12" s="110"/>
      <c r="EZ12" s="111"/>
      <c r="FA12" s="111"/>
    </row>
    <row r="13" spans="1:157" s="119" customFormat="1" ht="15" customHeight="1" x14ac:dyDescent="0.25">
      <c r="A13" s="112">
        <v>1</v>
      </c>
      <c r="B13" s="112">
        <v>1</v>
      </c>
      <c r="C13" s="111" t="s">
        <v>161</v>
      </c>
      <c r="D13" s="113" t="s">
        <v>162</v>
      </c>
      <c r="E13" s="114"/>
      <c r="F13" s="115"/>
      <c r="G13" s="115"/>
      <c r="H13" s="115"/>
      <c r="I13" s="115"/>
      <c r="J13" s="115"/>
      <c r="K13" s="115"/>
      <c r="L13" s="115"/>
      <c r="M13" s="115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7"/>
      <c r="BK13" s="117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116"/>
      <c r="DV13" s="116"/>
      <c r="DW13" s="116"/>
      <c r="DX13" s="116"/>
      <c r="DY13" s="116"/>
      <c r="DZ13" s="116"/>
      <c r="EA13" s="116"/>
      <c r="EB13" s="116"/>
      <c r="EC13" s="116"/>
      <c r="ED13" s="116"/>
      <c r="EE13" s="116"/>
      <c r="EF13" s="116"/>
      <c r="EG13" s="116"/>
      <c r="EH13" s="116"/>
      <c r="EI13" s="116"/>
      <c r="EJ13" s="116"/>
      <c r="EK13" s="116"/>
      <c r="EL13" s="116"/>
      <c r="EM13" s="116"/>
      <c r="EN13" s="116"/>
      <c r="EO13" s="116"/>
      <c r="EP13" s="116"/>
      <c r="EQ13" s="116"/>
      <c r="ER13" s="116"/>
      <c r="ES13" s="116"/>
      <c r="ET13" s="118"/>
      <c r="EU13" s="118"/>
      <c r="EV13" s="118"/>
      <c r="EW13" s="118"/>
      <c r="EX13" s="118"/>
      <c r="EY13" s="118"/>
      <c r="EZ13" s="112"/>
      <c r="FA13" s="112"/>
    </row>
    <row r="14" spans="1:157" s="119" customFormat="1" ht="15" customHeight="1" x14ac:dyDescent="0.25">
      <c r="A14" s="112">
        <v>2</v>
      </c>
      <c r="B14" s="112"/>
      <c r="C14" s="111" t="s">
        <v>163</v>
      </c>
      <c r="D14" s="113" t="s">
        <v>164</v>
      </c>
      <c r="E14" s="114"/>
      <c r="F14" s="115"/>
      <c r="G14" s="115"/>
      <c r="H14" s="115"/>
      <c r="I14" s="115"/>
      <c r="J14" s="115"/>
      <c r="K14" s="115"/>
      <c r="L14" s="115"/>
      <c r="M14" s="115"/>
      <c r="N14" s="120">
        <f>SUM(N15:N24)</f>
        <v>0</v>
      </c>
      <c r="O14" s="120">
        <f t="shared" ref="O14:BZ14" si="0">SUM(O15:O24)</f>
        <v>0</v>
      </c>
      <c r="P14" s="120">
        <f t="shared" si="0"/>
        <v>0</v>
      </c>
      <c r="Q14" s="120">
        <f t="shared" si="0"/>
        <v>0</v>
      </c>
      <c r="R14" s="120">
        <v>0</v>
      </c>
      <c r="S14" s="120">
        <v>0</v>
      </c>
      <c r="T14" s="120">
        <v>0</v>
      </c>
      <c r="U14" s="120">
        <v>0</v>
      </c>
      <c r="V14" s="120">
        <f t="shared" si="0"/>
        <v>0</v>
      </c>
      <c r="W14" s="120">
        <f t="shared" si="0"/>
        <v>0</v>
      </c>
      <c r="X14" s="120">
        <f t="shared" si="0"/>
        <v>1042</v>
      </c>
      <c r="Y14" s="120">
        <f t="shared" si="0"/>
        <v>18221740.740000002</v>
      </c>
      <c r="Z14" s="120">
        <f t="shared" si="0"/>
        <v>0</v>
      </c>
      <c r="AA14" s="120">
        <f t="shared" si="0"/>
        <v>0</v>
      </c>
      <c r="AB14" s="120">
        <f t="shared" si="0"/>
        <v>0</v>
      </c>
      <c r="AC14" s="120">
        <f t="shared" si="0"/>
        <v>0</v>
      </c>
      <c r="AD14" s="120">
        <f t="shared" si="0"/>
        <v>35</v>
      </c>
      <c r="AE14" s="120">
        <f t="shared" si="0"/>
        <v>559717.19999999995</v>
      </c>
      <c r="AF14" s="120">
        <f t="shared" si="0"/>
        <v>0</v>
      </c>
      <c r="AG14" s="120">
        <f t="shared" si="0"/>
        <v>0</v>
      </c>
      <c r="AH14" s="120">
        <f t="shared" si="0"/>
        <v>0</v>
      </c>
      <c r="AI14" s="120">
        <f t="shared" si="0"/>
        <v>0</v>
      </c>
      <c r="AJ14" s="120">
        <f t="shared" si="0"/>
        <v>0</v>
      </c>
      <c r="AK14" s="120">
        <f t="shared" si="0"/>
        <v>0</v>
      </c>
      <c r="AL14" s="120">
        <f t="shared" si="0"/>
        <v>0</v>
      </c>
      <c r="AM14" s="120">
        <f t="shared" si="0"/>
        <v>0</v>
      </c>
      <c r="AN14" s="120">
        <f t="shared" si="0"/>
        <v>277</v>
      </c>
      <c r="AO14" s="120">
        <f t="shared" si="0"/>
        <v>5935316.9399999995</v>
      </c>
      <c r="AP14" s="120">
        <f t="shared" si="0"/>
        <v>0</v>
      </c>
      <c r="AQ14" s="120">
        <f t="shared" si="0"/>
        <v>0</v>
      </c>
      <c r="AR14" s="120">
        <f t="shared" si="0"/>
        <v>0</v>
      </c>
      <c r="AS14" s="120">
        <f t="shared" si="0"/>
        <v>0</v>
      </c>
      <c r="AT14" s="120">
        <f t="shared" si="0"/>
        <v>0</v>
      </c>
      <c r="AU14" s="120">
        <f t="shared" si="0"/>
        <v>0</v>
      </c>
      <c r="AV14" s="120">
        <f t="shared" si="0"/>
        <v>1323</v>
      </c>
      <c r="AW14" s="120">
        <f t="shared" si="0"/>
        <v>21679772.259999812</v>
      </c>
      <c r="AX14" s="120">
        <f t="shared" si="0"/>
        <v>360</v>
      </c>
      <c r="AY14" s="120">
        <f t="shared" si="0"/>
        <v>5711231.1099999994</v>
      </c>
      <c r="AZ14" s="120">
        <f t="shared" si="0"/>
        <v>702</v>
      </c>
      <c r="BA14" s="120">
        <f t="shared" si="0"/>
        <v>11749642.380000001</v>
      </c>
      <c r="BB14" s="120">
        <f t="shared" si="0"/>
        <v>245</v>
      </c>
      <c r="BC14" s="120">
        <f t="shared" si="0"/>
        <v>3117372.2999999993</v>
      </c>
      <c r="BD14" s="120">
        <f t="shared" si="0"/>
        <v>0</v>
      </c>
      <c r="BE14" s="120">
        <f t="shared" si="0"/>
        <v>0</v>
      </c>
      <c r="BF14" s="120">
        <f t="shared" si="0"/>
        <v>0</v>
      </c>
      <c r="BG14" s="120">
        <f t="shared" si="0"/>
        <v>0</v>
      </c>
      <c r="BH14" s="120">
        <f t="shared" si="0"/>
        <v>0</v>
      </c>
      <c r="BI14" s="120">
        <f t="shared" si="0"/>
        <v>0</v>
      </c>
      <c r="BJ14" s="121">
        <v>0</v>
      </c>
      <c r="BK14" s="121">
        <v>0</v>
      </c>
      <c r="BL14" s="120">
        <f t="shared" si="0"/>
        <v>668</v>
      </c>
      <c r="BM14" s="120">
        <f t="shared" si="0"/>
        <v>11193081.479999999</v>
      </c>
      <c r="BN14" s="120">
        <f t="shared" si="0"/>
        <v>0</v>
      </c>
      <c r="BO14" s="120">
        <f t="shared" si="0"/>
        <v>0</v>
      </c>
      <c r="BP14" s="120">
        <f t="shared" si="0"/>
        <v>0</v>
      </c>
      <c r="BQ14" s="120">
        <f t="shared" si="0"/>
        <v>0</v>
      </c>
      <c r="BR14" s="120">
        <f t="shared" si="0"/>
        <v>0</v>
      </c>
      <c r="BS14" s="120">
        <f t="shared" si="0"/>
        <v>0</v>
      </c>
      <c r="BT14" s="120">
        <f t="shared" si="0"/>
        <v>0</v>
      </c>
      <c r="BU14" s="120">
        <f t="shared" si="0"/>
        <v>0</v>
      </c>
      <c r="BV14" s="120">
        <f t="shared" si="0"/>
        <v>0</v>
      </c>
      <c r="BW14" s="120">
        <f t="shared" si="0"/>
        <v>0</v>
      </c>
      <c r="BX14" s="120">
        <f t="shared" si="0"/>
        <v>0</v>
      </c>
      <c r="BY14" s="120">
        <f t="shared" si="0"/>
        <v>0</v>
      </c>
      <c r="BZ14" s="120">
        <f t="shared" si="0"/>
        <v>0</v>
      </c>
      <c r="CA14" s="120">
        <f t="shared" ref="CA14:EL14" si="1">SUM(CA15:CA24)</f>
        <v>0</v>
      </c>
      <c r="CB14" s="120">
        <f t="shared" si="1"/>
        <v>0</v>
      </c>
      <c r="CC14" s="120">
        <f t="shared" si="1"/>
        <v>0</v>
      </c>
      <c r="CD14" s="120">
        <f t="shared" si="1"/>
        <v>0</v>
      </c>
      <c r="CE14" s="120">
        <f t="shared" si="1"/>
        <v>0</v>
      </c>
      <c r="CF14" s="120">
        <f t="shared" si="1"/>
        <v>0</v>
      </c>
      <c r="CG14" s="120">
        <f t="shared" si="1"/>
        <v>0</v>
      </c>
      <c r="CH14" s="120">
        <f t="shared" si="1"/>
        <v>0</v>
      </c>
      <c r="CI14" s="120">
        <f t="shared" si="1"/>
        <v>0</v>
      </c>
      <c r="CJ14" s="120">
        <f t="shared" si="1"/>
        <v>0</v>
      </c>
      <c r="CK14" s="120">
        <f t="shared" si="1"/>
        <v>0</v>
      </c>
      <c r="CL14" s="120">
        <f t="shared" si="1"/>
        <v>0</v>
      </c>
      <c r="CM14" s="120">
        <f t="shared" si="1"/>
        <v>0</v>
      </c>
      <c r="CN14" s="120">
        <f t="shared" si="1"/>
        <v>0</v>
      </c>
      <c r="CO14" s="120">
        <f t="shared" si="1"/>
        <v>0</v>
      </c>
      <c r="CP14" s="120">
        <f t="shared" si="1"/>
        <v>0</v>
      </c>
      <c r="CQ14" s="120">
        <f t="shared" si="1"/>
        <v>0</v>
      </c>
      <c r="CR14" s="120">
        <f t="shared" si="1"/>
        <v>0</v>
      </c>
      <c r="CS14" s="120">
        <f t="shared" si="1"/>
        <v>0</v>
      </c>
      <c r="CT14" s="120">
        <f t="shared" si="1"/>
        <v>0</v>
      </c>
      <c r="CU14" s="120">
        <f t="shared" si="1"/>
        <v>0</v>
      </c>
      <c r="CV14" s="120">
        <f t="shared" si="1"/>
        <v>0</v>
      </c>
      <c r="CW14" s="120">
        <f t="shared" si="1"/>
        <v>0</v>
      </c>
      <c r="CX14" s="120">
        <f t="shared" si="1"/>
        <v>0</v>
      </c>
      <c r="CY14" s="120">
        <f t="shared" si="1"/>
        <v>0</v>
      </c>
      <c r="CZ14" s="120">
        <f t="shared" si="1"/>
        <v>483</v>
      </c>
      <c r="DA14" s="120">
        <f t="shared" si="1"/>
        <v>8838650.0159999989</v>
      </c>
      <c r="DB14" s="120">
        <f t="shared" si="1"/>
        <v>0</v>
      </c>
      <c r="DC14" s="120">
        <f t="shared" si="1"/>
        <v>0</v>
      </c>
      <c r="DD14" s="120">
        <f t="shared" si="1"/>
        <v>0</v>
      </c>
      <c r="DE14" s="120">
        <f t="shared" si="1"/>
        <v>0</v>
      </c>
      <c r="DF14" s="120">
        <v>0</v>
      </c>
      <c r="DG14" s="120">
        <v>0</v>
      </c>
      <c r="DH14" s="120">
        <f t="shared" si="1"/>
        <v>0</v>
      </c>
      <c r="DI14" s="120">
        <f t="shared" si="1"/>
        <v>0</v>
      </c>
      <c r="DJ14" s="120">
        <f t="shared" si="1"/>
        <v>0</v>
      </c>
      <c r="DK14" s="120">
        <f t="shared" si="1"/>
        <v>0</v>
      </c>
      <c r="DL14" s="120">
        <f t="shared" si="1"/>
        <v>0</v>
      </c>
      <c r="DM14" s="120">
        <f t="shared" si="1"/>
        <v>0</v>
      </c>
      <c r="DN14" s="120">
        <f t="shared" si="1"/>
        <v>0</v>
      </c>
      <c r="DO14" s="120">
        <f t="shared" si="1"/>
        <v>0</v>
      </c>
      <c r="DP14" s="120">
        <f t="shared" si="1"/>
        <v>0</v>
      </c>
      <c r="DQ14" s="120">
        <f t="shared" si="1"/>
        <v>0</v>
      </c>
      <c r="DR14" s="120">
        <f t="shared" si="1"/>
        <v>0</v>
      </c>
      <c r="DS14" s="120">
        <f t="shared" si="1"/>
        <v>0</v>
      </c>
      <c r="DT14" s="120">
        <f t="shared" si="1"/>
        <v>0</v>
      </c>
      <c r="DU14" s="120">
        <f t="shared" si="1"/>
        <v>0</v>
      </c>
      <c r="DV14" s="120">
        <f t="shared" si="1"/>
        <v>0</v>
      </c>
      <c r="DW14" s="120">
        <f t="shared" si="1"/>
        <v>0</v>
      </c>
      <c r="DX14" s="120">
        <f t="shared" si="1"/>
        <v>0</v>
      </c>
      <c r="DY14" s="120">
        <f t="shared" si="1"/>
        <v>0</v>
      </c>
      <c r="DZ14" s="120">
        <f t="shared" si="1"/>
        <v>0</v>
      </c>
      <c r="EA14" s="120">
        <f t="shared" si="1"/>
        <v>0</v>
      </c>
      <c r="EB14" s="120">
        <f t="shared" si="1"/>
        <v>0</v>
      </c>
      <c r="EC14" s="120">
        <f t="shared" si="1"/>
        <v>0</v>
      </c>
      <c r="ED14" s="120">
        <f t="shared" si="1"/>
        <v>0</v>
      </c>
      <c r="EE14" s="120">
        <f t="shared" si="1"/>
        <v>0</v>
      </c>
      <c r="EF14" s="120">
        <f t="shared" si="1"/>
        <v>0</v>
      </c>
      <c r="EG14" s="120">
        <f t="shared" si="1"/>
        <v>0</v>
      </c>
      <c r="EH14" s="120">
        <f t="shared" si="1"/>
        <v>0</v>
      </c>
      <c r="EI14" s="120">
        <f t="shared" si="1"/>
        <v>0</v>
      </c>
      <c r="EJ14" s="120">
        <f t="shared" si="1"/>
        <v>0</v>
      </c>
      <c r="EK14" s="120">
        <f t="shared" si="1"/>
        <v>0</v>
      </c>
      <c r="EL14" s="120">
        <f t="shared" si="1"/>
        <v>0</v>
      </c>
      <c r="EM14" s="120">
        <f t="shared" ref="EM14:FA14" si="2">SUM(EM15:EM24)</f>
        <v>0</v>
      </c>
      <c r="EN14" s="120">
        <f t="shared" si="2"/>
        <v>0</v>
      </c>
      <c r="EO14" s="120">
        <f t="shared" si="2"/>
        <v>0</v>
      </c>
      <c r="EP14" s="120">
        <f t="shared" si="2"/>
        <v>0</v>
      </c>
      <c r="EQ14" s="120">
        <f t="shared" si="2"/>
        <v>0</v>
      </c>
      <c r="ER14" s="120">
        <f t="shared" si="2"/>
        <v>50</v>
      </c>
      <c r="ES14" s="120">
        <f t="shared" si="2"/>
        <v>6591274.6905071996</v>
      </c>
      <c r="ET14" s="120">
        <f t="shared" si="2"/>
        <v>0</v>
      </c>
      <c r="EU14" s="120">
        <f t="shared" si="2"/>
        <v>0</v>
      </c>
      <c r="EV14" s="120">
        <f t="shared" si="2"/>
        <v>6</v>
      </c>
      <c r="EW14" s="120">
        <f t="shared" si="2"/>
        <v>813328.26771599997</v>
      </c>
      <c r="EX14" s="120"/>
      <c r="EY14" s="120"/>
      <c r="EZ14" s="120">
        <f t="shared" si="2"/>
        <v>5191</v>
      </c>
      <c r="FA14" s="120">
        <f t="shared" si="2"/>
        <v>94411127.384222984</v>
      </c>
    </row>
    <row r="15" spans="1:157" s="2" customFormat="1" ht="30" x14ac:dyDescent="0.25">
      <c r="A15" s="122"/>
      <c r="B15" s="122">
        <v>1</v>
      </c>
      <c r="C15" s="123" t="s">
        <v>165</v>
      </c>
      <c r="D15" s="124" t="s">
        <v>166</v>
      </c>
      <c r="E15" s="125">
        <v>15030</v>
      </c>
      <c r="F15" s="126">
        <v>0.83</v>
      </c>
      <c r="G15" s="127"/>
      <c r="H15" s="128">
        <v>1</v>
      </c>
      <c r="I15" s="128"/>
      <c r="J15" s="129">
        <v>1.4</v>
      </c>
      <c r="K15" s="129">
        <v>1.68</v>
      </c>
      <c r="L15" s="129">
        <v>2.23</v>
      </c>
      <c r="M15" s="129">
        <v>2.57</v>
      </c>
      <c r="N15" s="130"/>
      <c r="O15" s="131">
        <f>N15*$E15*$F15*$H15*$J15*O$11</f>
        <v>0</v>
      </c>
      <c r="P15" s="132"/>
      <c r="Q15" s="131">
        <f>P15*$E15*$F15*$H15*$J15*Q$11</f>
        <v>0</v>
      </c>
      <c r="R15" s="131"/>
      <c r="S15" s="131">
        <v>0</v>
      </c>
      <c r="T15" s="131"/>
      <c r="U15" s="131"/>
      <c r="V15" s="132"/>
      <c r="W15" s="131">
        <f>V15*$E15*$F15*$H15*$J15*W$11</f>
        <v>0</v>
      </c>
      <c r="X15" s="130">
        <v>220</v>
      </c>
      <c r="Y15" s="131">
        <f>X15*$E15*$F15*$H15*$J15*Y$11</f>
        <v>3842269.1999999997</v>
      </c>
      <c r="Z15" s="130"/>
      <c r="AA15" s="131">
        <f>Z15*$E15*$F15*$H15*$J15*AA$11</f>
        <v>0</v>
      </c>
      <c r="AB15" s="130"/>
      <c r="AC15" s="131">
        <f>AB15*$E15*$F15*$H15*$J15*AC$11</f>
        <v>0</v>
      </c>
      <c r="AD15" s="132"/>
      <c r="AE15" s="131">
        <f>AD15*$E15*$F15*$H15*$J15*AE$11</f>
        <v>0</v>
      </c>
      <c r="AF15" s="132"/>
      <c r="AG15" s="131">
        <f>AF15*$E15*$F15*$H15*$J15*AG$11</f>
        <v>0</v>
      </c>
      <c r="AH15" s="132"/>
      <c r="AI15" s="131">
        <f>AH15*$E15*$F15*$H15*$J15*AI$11</f>
        <v>0</v>
      </c>
      <c r="AJ15" s="132"/>
      <c r="AK15" s="132"/>
      <c r="AL15" s="132"/>
      <c r="AM15" s="132">
        <v>0</v>
      </c>
      <c r="AN15" s="130"/>
      <c r="AO15" s="131">
        <f>AN15*$E15*$F15*$H15*$J15*AO$11</f>
        <v>0</v>
      </c>
      <c r="AP15" s="132"/>
      <c r="AQ15" s="131">
        <f>AP15*$E15*$F15*$H15*$J15*AQ$11</f>
        <v>0</v>
      </c>
      <c r="AR15" s="130"/>
      <c r="AS15" s="131">
        <f>AR15*$E15*$F15*$H15*$J15*AS$11</f>
        <v>0</v>
      </c>
      <c r="AT15" s="130"/>
      <c r="AU15" s="131">
        <f>AT15*$E15*$F15*$H15*$J15*AU$11</f>
        <v>0</v>
      </c>
      <c r="AV15" s="132">
        <v>988</v>
      </c>
      <c r="AW15" s="131">
        <v>17040042.819999788</v>
      </c>
      <c r="AX15" s="130">
        <v>273</v>
      </c>
      <c r="AY15" s="131">
        <v>4760951.6300000008</v>
      </c>
      <c r="AZ15" s="133">
        <f>300+225</f>
        <v>525</v>
      </c>
      <c r="BA15" s="131">
        <f>AZ15*$E15*$F15*$H15*$J15*BA$11</f>
        <v>9169051.5</v>
      </c>
      <c r="BB15" s="130">
        <v>5</v>
      </c>
      <c r="BC15" s="131">
        <f>BB15*$E15*$F15*$H15*$J15*BC$11</f>
        <v>87324.299999999988</v>
      </c>
      <c r="BD15" s="130"/>
      <c r="BE15" s="131">
        <f>BD15*$E15*$F15*$H15*$J15*BE$11</f>
        <v>0</v>
      </c>
      <c r="BF15" s="130"/>
      <c r="BG15" s="131">
        <f>BF15*$E15*$F15*$H15*$J15*BG$11</f>
        <v>0</v>
      </c>
      <c r="BH15" s="130"/>
      <c r="BI15" s="131">
        <f>BH15*$E15*$F15*$H15*$J15*BI$11</f>
        <v>0</v>
      </c>
      <c r="BJ15" s="132">
        <v>0</v>
      </c>
      <c r="BK15" s="132">
        <v>0</v>
      </c>
      <c r="BL15" s="130">
        <v>618</v>
      </c>
      <c r="BM15" s="131">
        <f>BL15*$E15*$F15*$H15*$J15*BM$11</f>
        <v>10793283.479999999</v>
      </c>
      <c r="BN15" s="130"/>
      <c r="BO15" s="131">
        <f>BN15*$E15*$F15*$H15*$J15*BO$11</f>
        <v>0</v>
      </c>
      <c r="BP15" s="130"/>
      <c r="BQ15" s="131">
        <f>BP15*$E15*$F15*$H15*$J15*BQ$11</f>
        <v>0</v>
      </c>
      <c r="BR15" s="130"/>
      <c r="BS15" s="131">
        <f>BR15*$E15*$F15*$H15*$J15*BS$11</f>
        <v>0</v>
      </c>
      <c r="BT15" s="130"/>
      <c r="BU15" s="131">
        <f>BT15*$E15*$F15*$H15*$J15*BU$11</f>
        <v>0</v>
      </c>
      <c r="BV15" s="130"/>
      <c r="BW15" s="131">
        <f>BV15*$E15*$F15*$H15*$J15*BW$11</f>
        <v>0</v>
      </c>
      <c r="BX15" s="130"/>
      <c r="BY15" s="131">
        <f>BX15*$E15*$F15*$H15*$J15*BY$11</f>
        <v>0</v>
      </c>
      <c r="BZ15" s="130"/>
      <c r="CA15" s="131">
        <f>BZ15*$E15*$F15*$H15*$J15*CA$11</f>
        <v>0</v>
      </c>
      <c r="CB15" s="134"/>
      <c r="CC15" s="131">
        <f>CB15*$E15*$F15*$H15*$J15*CC$11</f>
        <v>0</v>
      </c>
      <c r="CD15" s="130"/>
      <c r="CE15" s="131">
        <f>CD15*$E15*$F15*$H15*$J15*CE$11</f>
        <v>0</v>
      </c>
      <c r="CF15" s="132"/>
      <c r="CG15" s="131">
        <f>CF15*$E15*$F15*$H15*$J15*CG$11</f>
        <v>0</v>
      </c>
      <c r="CH15" s="130"/>
      <c r="CI15" s="131">
        <f>CH15*$E15*$F15*$H15*$J15*CI$11</f>
        <v>0</v>
      </c>
      <c r="CJ15" s="130"/>
      <c r="CK15" s="131">
        <f>CJ15*$E15*$F15*$H15*$J15*CK$11</f>
        <v>0</v>
      </c>
      <c r="CL15" s="130"/>
      <c r="CM15" s="131">
        <f>CL15*$E15*$F15*$H15*$J15*CM$11</f>
        <v>0</v>
      </c>
      <c r="CN15" s="130"/>
      <c r="CO15" s="131">
        <f>CN15*$E15*$F15*$H15*$J15*CO$11</f>
        <v>0</v>
      </c>
      <c r="CP15" s="132"/>
      <c r="CQ15" s="135">
        <f t="shared" ref="CQ15:CQ20" si="3">SUM(CP15*$E15*$F15*$H15*$K15*$CQ$11)</f>
        <v>0</v>
      </c>
      <c r="CR15" s="130"/>
      <c r="CS15" s="135">
        <f t="shared" ref="CS15:CS20" si="4">SUM(CR15*$E15*$F15*$H15*$K15*$CQ$11)</f>
        <v>0</v>
      </c>
      <c r="CT15" s="130"/>
      <c r="CU15" s="135">
        <f t="shared" ref="CU15" si="5">SUM(CT15*$E15*$F15*$H15*$K15*$CQ$11)</f>
        <v>0</v>
      </c>
      <c r="CV15" s="132"/>
      <c r="CW15" s="135">
        <f t="shared" ref="CW15:CW20" si="6">SUM(CV15*$E15*$F15*$H15*$K15*$CQ$11)</f>
        <v>0</v>
      </c>
      <c r="CX15" s="132"/>
      <c r="CY15" s="135">
        <f t="shared" ref="CY15:CY20" si="7">SUM(CX15*$E15*$F15*$H15*$K15*$CQ$11)</f>
        <v>0</v>
      </c>
      <c r="CZ15" s="132">
        <v>370</v>
      </c>
      <c r="DA15" s="135">
        <f t="shared" ref="DA15:DA20" si="8">SUM(CZ15*$E15*$F15*$H15*$K15*$CQ$11)</f>
        <v>7754397.8399999999</v>
      </c>
      <c r="DB15" s="130"/>
      <c r="DC15" s="135">
        <f t="shared" ref="DC15:DC20" si="9">SUM(DB15*$E15*$F15*$H15*$K15*$CQ$11)</f>
        <v>0</v>
      </c>
      <c r="DD15" s="130"/>
      <c r="DE15" s="135">
        <f t="shared" ref="DE15:DE20" si="10">SUM(DD15*$E15*$F15*$H15*$K15*$CQ$11)</f>
        <v>0</v>
      </c>
      <c r="DF15" s="130">
        <v>0</v>
      </c>
      <c r="DG15" s="135">
        <v>0</v>
      </c>
      <c r="DH15" s="132"/>
      <c r="DI15" s="135">
        <f t="shared" ref="DI15:DI20" si="11">SUM(DH15*$E15*$F15*$H15*$K15*$CQ$11)</f>
        <v>0</v>
      </c>
      <c r="DJ15" s="130"/>
      <c r="DK15" s="135">
        <f t="shared" ref="DK15:DK20" si="12">SUM(DJ15*$E15*$F15*$H15*$K15*$CQ$11)</f>
        <v>0</v>
      </c>
      <c r="DL15" s="130"/>
      <c r="DM15" s="135">
        <f t="shared" ref="DM15:DM20" si="13">SUM(DL15*$E15*$F15*$H15*$K15*$CQ$11)</f>
        <v>0</v>
      </c>
      <c r="DN15" s="130"/>
      <c r="DO15" s="135">
        <f t="shared" ref="DO15:DO20" si="14">SUM(DN15*$E15*$F15*$H15*$K15*$CQ$11)</f>
        <v>0</v>
      </c>
      <c r="DP15" s="130"/>
      <c r="DQ15" s="135">
        <f t="shared" ref="DQ15:DQ20" si="15">SUM(DP15*$E15*$F15*$H15*$K15*$CQ$11)</f>
        <v>0</v>
      </c>
      <c r="DR15" s="130"/>
      <c r="DS15" s="135">
        <f t="shared" ref="DS15:DS20" si="16">SUM(DR15*$E15*$F15*$H15*$K15*$CQ$11)</f>
        <v>0</v>
      </c>
      <c r="DT15" s="130"/>
      <c r="DU15" s="135">
        <f t="shared" ref="DU15:DU20" si="17">SUM(DT15*$E15*$F15*$H15*$K15*$CQ$11)</f>
        <v>0</v>
      </c>
      <c r="DV15" s="130"/>
      <c r="DW15" s="135">
        <f t="shared" ref="DW15:DW20" si="18">SUM(DV15*$E15*$F15*$H15*$K15*$CQ$11)</f>
        <v>0</v>
      </c>
      <c r="DX15" s="130"/>
      <c r="DY15" s="135">
        <f t="shared" ref="DY15:DY20" si="19">SUM(DX15*$E15*$F15*$H15*$K15*$CQ$11)</f>
        <v>0</v>
      </c>
      <c r="DZ15" s="130"/>
      <c r="EA15" s="135">
        <f>SUM(DZ15*$E15*$F15*$H15*$L15*EC$11)</f>
        <v>0</v>
      </c>
      <c r="EB15" s="130"/>
      <c r="EC15" s="135">
        <f>SUM(EB15*$E15*$F15*$H15*$M15*EC$11)</f>
        <v>0</v>
      </c>
      <c r="ED15" s="130"/>
      <c r="EE15" s="131">
        <f>ED15*$E15*$F15*$H15*$J15*EE$11</f>
        <v>0</v>
      </c>
      <c r="EF15" s="130"/>
      <c r="EG15" s="131">
        <f>EF15*$E15*$F15*$H15*$J15*EG$11</f>
        <v>0</v>
      </c>
      <c r="EH15" s="130"/>
      <c r="EI15" s="132"/>
      <c r="EJ15" s="130"/>
      <c r="EK15" s="132"/>
      <c r="EL15" s="130"/>
      <c r="EM15" s="131">
        <f>EL15*$E15*$F15*$H15*$J15*EM$11</f>
        <v>0</v>
      </c>
      <c r="EN15" s="130"/>
      <c r="EO15" s="131">
        <f>EN15*$E15*$F15*$H15*$J15*EO$11</f>
        <v>0</v>
      </c>
      <c r="EP15" s="130"/>
      <c r="EQ15" s="132"/>
      <c r="ER15" s="136"/>
      <c r="ES15" s="136"/>
      <c r="ET15" s="130"/>
      <c r="EU15" s="130"/>
      <c r="EV15" s="130"/>
      <c r="EW15" s="130"/>
      <c r="EX15" s="130"/>
      <c r="EY15" s="130"/>
      <c r="EZ15" s="137">
        <f>SUM(N15,P15,V15,X15,Z15,AB15,AD15,AF15,AH15,AJ15,AL15,AN15,AP15,AR15,AT15,AV15,AX15,AZ15,BB15,BD15,BF15,BH15,BJ15,BL15,BN15,BP15,BR15,BT15,BV15,BX15,BZ15,CB15,CD15,CF15,CH15,CJ15,CL15,CN15,CP15,CR15,CT15,CV15,CX15,CZ15,DB15,DD15,DF15,DH15,DJ15,DL15,DN15,DP15,DR15,DT15,DV15,DX15,DZ15,EB15,ED15,EF15,EH15,EJ15,EL15,EN15,EP15,ER15,ET15,EV15)</f>
        <v>2999</v>
      </c>
      <c r="FA15" s="137">
        <f>SUM(O15,Q15,W15,Y15,AA15,AC15,AE15,AG15,AI15,AK15,AM15,AO15,AQ15,AS15,AU15,AW15,AY15,BA15,BC15,BE15,BG15,BI15,BK15,BM15,BO15,BQ15,BS15,BU15,BW15,BY15,CA15,CC15,CE15,CG15,CI15,CK15,CM15,CO15,CQ15,CS15,CU15,CW15,CY15,DA15,DC15,DE15,DG15,DI15,DK15,DM15,DO15,DQ15,DS15,DU15,DW15,DY15,EA15,EC15,EE15,EG15,EI15,EK15,EM15,EO15,EQ15,ES15,EU15,EW15)</f>
        <v>53447320.769999787</v>
      </c>
    </row>
    <row r="16" spans="1:157" s="2" customFormat="1" ht="25.5" customHeight="1" x14ac:dyDescent="0.25">
      <c r="A16" s="122"/>
      <c r="B16" s="122">
        <v>2</v>
      </c>
      <c r="C16" s="123" t="s">
        <v>167</v>
      </c>
      <c r="D16" s="124" t="s">
        <v>168</v>
      </c>
      <c r="E16" s="125">
        <v>15030</v>
      </c>
      <c r="F16" s="126">
        <v>0.66</v>
      </c>
      <c r="G16" s="127"/>
      <c r="H16" s="128">
        <v>1</v>
      </c>
      <c r="I16" s="128"/>
      <c r="J16" s="129">
        <v>1.4</v>
      </c>
      <c r="K16" s="129">
        <v>1.68</v>
      </c>
      <c r="L16" s="129">
        <v>2.23</v>
      </c>
      <c r="M16" s="129">
        <v>2.57</v>
      </c>
      <c r="N16" s="130"/>
      <c r="O16" s="131">
        <f t="shared" ref="O16:Q20" si="20">N16*$E16*$F16*$H16*$J16*O$11</f>
        <v>0</v>
      </c>
      <c r="P16" s="132"/>
      <c r="Q16" s="131">
        <f t="shared" si="20"/>
        <v>0</v>
      </c>
      <c r="R16" s="131"/>
      <c r="S16" s="131">
        <v>0</v>
      </c>
      <c r="T16" s="131"/>
      <c r="U16" s="131"/>
      <c r="V16" s="132"/>
      <c r="W16" s="131">
        <f t="shared" ref="W16:W20" si="21">V16*$E16*$F16*$H16*$J16*W$11</f>
        <v>0</v>
      </c>
      <c r="X16" s="130">
        <v>12</v>
      </c>
      <c r="Y16" s="131">
        <f t="shared" ref="Y16:Y20" si="22">X16*$E16*$F16*$H16*$J16*Y$11</f>
        <v>166652.63999999998</v>
      </c>
      <c r="Z16" s="130"/>
      <c r="AA16" s="131">
        <f t="shared" ref="AA16:AA20" si="23">Z16*$E16*$F16*$H16*$J16*AA$11</f>
        <v>0</v>
      </c>
      <c r="AB16" s="130"/>
      <c r="AC16" s="131">
        <f t="shared" ref="AC16:AC20" si="24">AB16*$E16*$F16*$H16*$J16*AC$11</f>
        <v>0</v>
      </c>
      <c r="AD16" s="132"/>
      <c r="AE16" s="131">
        <f t="shared" ref="AE16:AE20" si="25">AD16*$E16*$F16*$H16*$J16*AE$11</f>
        <v>0</v>
      </c>
      <c r="AF16" s="132"/>
      <c r="AG16" s="131">
        <f t="shared" ref="AG16:AG20" si="26">AF16*$E16*$F16*$H16*$J16*AG$11</f>
        <v>0</v>
      </c>
      <c r="AH16" s="132"/>
      <c r="AI16" s="131">
        <f t="shared" ref="AI16:AI20" si="27">AH16*$E16*$F16*$H16*$J16*AI$11</f>
        <v>0</v>
      </c>
      <c r="AJ16" s="132"/>
      <c r="AK16" s="132"/>
      <c r="AL16" s="132"/>
      <c r="AM16" s="132">
        <v>0</v>
      </c>
      <c r="AN16" s="130"/>
      <c r="AO16" s="131">
        <f t="shared" ref="AO16:AO20" si="28">AN16*$E16*$F16*$H16*$J16*AO$11</f>
        <v>0</v>
      </c>
      <c r="AP16" s="132"/>
      <c r="AQ16" s="131">
        <f t="shared" ref="AQ16:AQ20" si="29">AP16*$E16*$F16*$H16*$J16*AQ$11</f>
        <v>0</v>
      </c>
      <c r="AR16" s="130"/>
      <c r="AS16" s="131">
        <f t="shared" ref="AS16:AS20" si="30">AR16*$E16*$F16*$H16*$J16*AS$11</f>
        <v>0</v>
      </c>
      <c r="AT16" s="130"/>
      <c r="AU16" s="131">
        <f t="shared" ref="AU16:AU20" si="31">AT16*$E16*$F16*$H16*$J16*AU$11</f>
        <v>0</v>
      </c>
      <c r="AV16" s="132">
        <v>276</v>
      </c>
      <c r="AW16" s="131">
        <v>3822594.9300000221</v>
      </c>
      <c r="AX16" s="130">
        <v>87</v>
      </c>
      <c r="AY16" s="131">
        <v>950279.47999999847</v>
      </c>
      <c r="AZ16" s="138">
        <f>15+95</f>
        <v>110</v>
      </c>
      <c r="BA16" s="131">
        <f t="shared" ref="BA16:BA20" si="32">AZ16*$E16*$F16*$H16*$J16*BA$11</f>
        <v>1527649.2</v>
      </c>
      <c r="BB16" s="130"/>
      <c r="BC16" s="131">
        <f t="shared" ref="BC16:BC20" si="33">BB16*$E16*$F16*$H16*$J16*BC$11</f>
        <v>0</v>
      </c>
      <c r="BD16" s="130"/>
      <c r="BE16" s="131">
        <f t="shared" ref="BE16:BE20" si="34">BD16*$E16*$F16*$H16*$J16*BE$11</f>
        <v>0</v>
      </c>
      <c r="BF16" s="130"/>
      <c r="BG16" s="131">
        <f t="shared" ref="BG16:BG20" si="35">BF16*$E16*$F16*$H16*$J16*BG$11</f>
        <v>0</v>
      </c>
      <c r="BH16" s="130"/>
      <c r="BI16" s="131">
        <f t="shared" ref="BI16:BI20" si="36">BH16*$E16*$F16*$H16*$J16*BI$11</f>
        <v>0</v>
      </c>
      <c r="BJ16" s="132">
        <v>0</v>
      </c>
      <c r="BK16" s="132">
        <v>0</v>
      </c>
      <c r="BL16" s="130"/>
      <c r="BM16" s="131">
        <f t="shared" ref="BM16:BM20" si="37">BL16*$E16*$F16*$H16*$J16*BM$11</f>
        <v>0</v>
      </c>
      <c r="BN16" s="130"/>
      <c r="BO16" s="131">
        <f t="shared" ref="BO16:BO20" si="38">BN16*$E16*$F16*$H16*$J16*BO$11</f>
        <v>0</v>
      </c>
      <c r="BP16" s="130"/>
      <c r="BQ16" s="131">
        <f t="shared" ref="BQ16:BQ20" si="39">BP16*$E16*$F16*$H16*$J16*BQ$11</f>
        <v>0</v>
      </c>
      <c r="BR16" s="130"/>
      <c r="BS16" s="131">
        <f t="shared" ref="BS16:BS20" si="40">BR16*$E16*$F16*$H16*$J16*BS$11</f>
        <v>0</v>
      </c>
      <c r="BT16" s="130"/>
      <c r="BU16" s="131">
        <f t="shared" ref="BU16:BU20" si="41">BT16*$E16*$F16*$H16*$J16*BU$11</f>
        <v>0</v>
      </c>
      <c r="BV16" s="130"/>
      <c r="BW16" s="131">
        <f t="shared" ref="BW16:BW20" si="42">BV16*$E16*$F16*$H16*$J16*BW$11</f>
        <v>0</v>
      </c>
      <c r="BX16" s="130"/>
      <c r="BY16" s="131">
        <f t="shared" ref="BY16:BY20" si="43">BX16*$E16*$F16*$H16*$J16*BY$11</f>
        <v>0</v>
      </c>
      <c r="BZ16" s="130"/>
      <c r="CA16" s="131">
        <f t="shared" ref="CA16:CA20" si="44">BZ16*$E16*$F16*$H16*$J16*CA$11</f>
        <v>0</v>
      </c>
      <c r="CB16" s="134"/>
      <c r="CC16" s="131">
        <f t="shared" ref="CC16:CE20" si="45">CB16*$E16*$F16*$H16*$J16*CC$11</f>
        <v>0</v>
      </c>
      <c r="CD16" s="130"/>
      <c r="CE16" s="131">
        <f t="shared" si="45"/>
        <v>0</v>
      </c>
      <c r="CF16" s="132"/>
      <c r="CG16" s="131">
        <f t="shared" ref="CG16:CG20" si="46">CF16*$E16*$F16*$H16*$J16*CG$11</f>
        <v>0</v>
      </c>
      <c r="CH16" s="130"/>
      <c r="CI16" s="131">
        <f t="shared" ref="CI16:CI20" si="47">CH16*$E16*$F16*$H16*$J16*CI$11</f>
        <v>0</v>
      </c>
      <c r="CJ16" s="130"/>
      <c r="CK16" s="131">
        <f t="shared" ref="CK16:CK20" si="48">CJ16*$E16*$F16*$H16*$J16*CK$11</f>
        <v>0</v>
      </c>
      <c r="CL16" s="130"/>
      <c r="CM16" s="131">
        <f t="shared" ref="CM16:CM20" si="49">CL16*$E16*$F16*$H16*$J16*CM$11</f>
        <v>0</v>
      </c>
      <c r="CN16" s="130"/>
      <c r="CO16" s="131">
        <f t="shared" ref="CO16:CO20" si="50">CN16*$E16*$F16*$H16*$J16*CO$11</f>
        <v>0</v>
      </c>
      <c r="CP16" s="132"/>
      <c r="CQ16" s="135">
        <f t="shared" si="3"/>
        <v>0</v>
      </c>
      <c r="CR16" s="130"/>
      <c r="CS16" s="135">
        <f t="shared" si="4"/>
        <v>0</v>
      </c>
      <c r="CT16" s="130"/>
      <c r="CU16" s="135">
        <f t="shared" ref="CU16" si="51">SUM(CT16*$E16*$F16*$H16*$K16*$CQ$11)</f>
        <v>0</v>
      </c>
      <c r="CV16" s="132"/>
      <c r="CW16" s="135">
        <f t="shared" si="6"/>
        <v>0</v>
      </c>
      <c r="CX16" s="132"/>
      <c r="CY16" s="135">
        <f t="shared" si="7"/>
        <v>0</v>
      </c>
      <c r="CZ16" s="132"/>
      <c r="DA16" s="135">
        <f t="shared" si="8"/>
        <v>0</v>
      </c>
      <c r="DB16" s="130"/>
      <c r="DC16" s="135">
        <f t="shared" si="9"/>
        <v>0</v>
      </c>
      <c r="DD16" s="130"/>
      <c r="DE16" s="135">
        <f t="shared" si="10"/>
        <v>0</v>
      </c>
      <c r="DF16" s="130">
        <v>0</v>
      </c>
      <c r="DG16" s="135">
        <v>0</v>
      </c>
      <c r="DH16" s="132"/>
      <c r="DI16" s="135">
        <f t="shared" si="11"/>
        <v>0</v>
      </c>
      <c r="DJ16" s="130"/>
      <c r="DK16" s="135">
        <f t="shared" si="12"/>
        <v>0</v>
      </c>
      <c r="DL16" s="130"/>
      <c r="DM16" s="135">
        <f t="shared" si="13"/>
        <v>0</v>
      </c>
      <c r="DN16" s="130"/>
      <c r="DO16" s="135">
        <f t="shared" si="14"/>
        <v>0</v>
      </c>
      <c r="DP16" s="130"/>
      <c r="DQ16" s="135">
        <f t="shared" si="15"/>
        <v>0</v>
      </c>
      <c r="DR16" s="130"/>
      <c r="DS16" s="135">
        <f t="shared" si="16"/>
        <v>0</v>
      </c>
      <c r="DT16" s="130"/>
      <c r="DU16" s="135">
        <f t="shared" si="17"/>
        <v>0</v>
      </c>
      <c r="DV16" s="130"/>
      <c r="DW16" s="135">
        <f t="shared" si="18"/>
        <v>0</v>
      </c>
      <c r="DX16" s="130"/>
      <c r="DY16" s="135">
        <f t="shared" si="19"/>
        <v>0</v>
      </c>
      <c r="DZ16" s="130"/>
      <c r="EA16" s="135">
        <f t="shared" ref="EA16:EA20" si="52">SUM(DZ16*$E16*$F16*$H16*$L16*EC$11)</f>
        <v>0</v>
      </c>
      <c r="EB16" s="130"/>
      <c r="EC16" s="135">
        <f t="shared" ref="EC16:EC20" si="53">SUM(EB16*$E16*$F16*$H16*$M16*EC$11)</f>
        <v>0</v>
      </c>
      <c r="ED16" s="130"/>
      <c r="EE16" s="131">
        <f t="shared" ref="EE16:EE20" si="54">ED16*$E16*$F16*$H16*$J16*EE$11</f>
        <v>0</v>
      </c>
      <c r="EF16" s="130"/>
      <c r="EG16" s="131">
        <f t="shared" ref="EG16:EG20" si="55">EF16*$E16*$F16*$H16*$J16*EG$11</f>
        <v>0</v>
      </c>
      <c r="EH16" s="130"/>
      <c r="EI16" s="132"/>
      <c r="EJ16" s="130"/>
      <c r="EK16" s="132"/>
      <c r="EL16" s="130"/>
      <c r="EM16" s="131">
        <f t="shared" ref="EM16:EM20" si="56">EL16*$E16*$F16*$H16*$J16*EM$11</f>
        <v>0</v>
      </c>
      <c r="EN16" s="130"/>
      <c r="EO16" s="131">
        <f t="shared" ref="EO16:EO20" si="57">EN16*$E16*$F16*$H16*$J16*EO$11</f>
        <v>0</v>
      </c>
      <c r="EP16" s="130"/>
      <c r="EQ16" s="132"/>
      <c r="ER16" s="136"/>
      <c r="ES16" s="136"/>
      <c r="ET16" s="130"/>
      <c r="EU16" s="130"/>
      <c r="EV16" s="130"/>
      <c r="EW16" s="130"/>
      <c r="EX16" s="130"/>
      <c r="EY16" s="130"/>
      <c r="EZ16" s="137">
        <f t="shared" ref="EZ16:FA24" si="58">SUM(N16,P16,V16,X16,Z16,AB16,AD16,AF16,AH16,AJ16,AL16,AN16,AP16,AR16,AT16,AV16,AX16,AZ16,BB16,BD16,BF16,BH16,BJ16,BL16,BN16,BP16,BR16,BT16,BV16,BX16,BZ16,CB16,CD16,CF16,CH16,CJ16,CL16,CN16,CP16,CR16,CT16,CV16,CX16,CZ16,DB16,DD16,DF16,DH16,DJ16,DL16,DN16,DP16,DR16,DT16,DV16,DX16,DZ16,EB16,ED16,EF16,EH16,EJ16,EL16,EN16,EP16,ER16,ET16,EV16)</f>
        <v>485</v>
      </c>
      <c r="FA16" s="137">
        <f t="shared" si="58"/>
        <v>6467176.2500000205</v>
      </c>
    </row>
    <row r="17" spans="1:157" s="2" customFormat="1" ht="30" customHeight="1" x14ac:dyDescent="0.25">
      <c r="A17" s="122"/>
      <c r="B17" s="122">
        <v>3</v>
      </c>
      <c r="C17" s="123" t="s">
        <v>169</v>
      </c>
      <c r="D17" s="124" t="s">
        <v>170</v>
      </c>
      <c r="E17" s="125">
        <v>15030</v>
      </c>
      <c r="F17" s="129">
        <v>0.71</v>
      </c>
      <c r="G17" s="127"/>
      <c r="H17" s="128">
        <v>1</v>
      </c>
      <c r="I17" s="128"/>
      <c r="J17" s="129">
        <v>1.4</v>
      </c>
      <c r="K17" s="129">
        <v>1.68</v>
      </c>
      <c r="L17" s="129">
        <v>2.23</v>
      </c>
      <c r="M17" s="129">
        <v>2.57</v>
      </c>
      <c r="N17" s="130"/>
      <c r="O17" s="131">
        <f t="shared" si="20"/>
        <v>0</v>
      </c>
      <c r="P17" s="132"/>
      <c r="Q17" s="131">
        <f t="shared" si="20"/>
        <v>0</v>
      </c>
      <c r="R17" s="131"/>
      <c r="S17" s="131">
        <v>0</v>
      </c>
      <c r="T17" s="131"/>
      <c r="U17" s="131"/>
      <c r="V17" s="132"/>
      <c r="W17" s="131">
        <f t="shared" si="21"/>
        <v>0</v>
      </c>
      <c r="X17" s="130">
        <v>465</v>
      </c>
      <c r="Y17" s="131">
        <f t="shared" si="22"/>
        <v>6947016.2999999998</v>
      </c>
      <c r="Z17" s="130"/>
      <c r="AA17" s="131">
        <f t="shared" si="23"/>
        <v>0</v>
      </c>
      <c r="AB17" s="130"/>
      <c r="AC17" s="131">
        <f t="shared" si="24"/>
        <v>0</v>
      </c>
      <c r="AD17" s="139">
        <v>30</v>
      </c>
      <c r="AE17" s="131">
        <f t="shared" si="25"/>
        <v>448194.6</v>
      </c>
      <c r="AF17" s="132"/>
      <c r="AG17" s="131">
        <f t="shared" si="26"/>
        <v>0</v>
      </c>
      <c r="AH17" s="132"/>
      <c r="AI17" s="131">
        <f t="shared" si="27"/>
        <v>0</v>
      </c>
      <c r="AJ17" s="132"/>
      <c r="AK17" s="132"/>
      <c r="AL17" s="132"/>
      <c r="AM17" s="132">
        <v>0</v>
      </c>
      <c r="AN17" s="130">
        <v>33</v>
      </c>
      <c r="AO17" s="131">
        <f t="shared" si="28"/>
        <v>493014.05999999994</v>
      </c>
      <c r="AP17" s="132"/>
      <c r="AQ17" s="131">
        <f t="shared" si="29"/>
        <v>0</v>
      </c>
      <c r="AR17" s="130"/>
      <c r="AS17" s="131">
        <f t="shared" si="30"/>
        <v>0</v>
      </c>
      <c r="AT17" s="130"/>
      <c r="AU17" s="131">
        <f t="shared" si="31"/>
        <v>0</v>
      </c>
      <c r="AV17" s="132">
        <v>48</v>
      </c>
      <c r="AW17" s="131">
        <v>714870.38999999955</v>
      </c>
      <c r="AX17" s="130"/>
      <c r="AY17" s="131">
        <f t="shared" ref="AY17:AY20" si="59">AX17*$E17*$F17*$H17*$J17*AY$11</f>
        <v>0</v>
      </c>
      <c r="AZ17" s="133">
        <v>58</v>
      </c>
      <c r="BA17" s="131">
        <f t="shared" si="32"/>
        <v>866509.55999999994</v>
      </c>
      <c r="BB17" s="130">
        <v>160</v>
      </c>
      <c r="BC17" s="131">
        <f t="shared" si="33"/>
        <v>2390371.1999999997</v>
      </c>
      <c r="BD17" s="130"/>
      <c r="BE17" s="131">
        <f t="shared" si="34"/>
        <v>0</v>
      </c>
      <c r="BF17" s="130"/>
      <c r="BG17" s="131">
        <f t="shared" si="35"/>
        <v>0</v>
      </c>
      <c r="BH17" s="130"/>
      <c r="BI17" s="131">
        <f t="shared" si="36"/>
        <v>0</v>
      </c>
      <c r="BJ17" s="132">
        <v>0</v>
      </c>
      <c r="BK17" s="132">
        <v>0</v>
      </c>
      <c r="BL17" s="130"/>
      <c r="BM17" s="131">
        <f t="shared" si="37"/>
        <v>0</v>
      </c>
      <c r="BN17" s="130"/>
      <c r="BO17" s="131">
        <f t="shared" si="38"/>
        <v>0</v>
      </c>
      <c r="BP17" s="130"/>
      <c r="BQ17" s="131">
        <f t="shared" si="39"/>
        <v>0</v>
      </c>
      <c r="BR17" s="130"/>
      <c r="BS17" s="131">
        <f t="shared" si="40"/>
        <v>0</v>
      </c>
      <c r="BT17" s="130"/>
      <c r="BU17" s="131">
        <f t="shared" si="41"/>
        <v>0</v>
      </c>
      <c r="BV17" s="130"/>
      <c r="BW17" s="131">
        <f t="shared" si="42"/>
        <v>0</v>
      </c>
      <c r="BX17" s="130"/>
      <c r="BY17" s="131">
        <f t="shared" si="43"/>
        <v>0</v>
      </c>
      <c r="BZ17" s="130"/>
      <c r="CA17" s="131">
        <f t="shared" si="44"/>
        <v>0</v>
      </c>
      <c r="CB17" s="134"/>
      <c r="CC17" s="131">
        <f t="shared" si="45"/>
        <v>0</v>
      </c>
      <c r="CD17" s="130"/>
      <c r="CE17" s="131">
        <f t="shared" si="45"/>
        <v>0</v>
      </c>
      <c r="CF17" s="132"/>
      <c r="CG17" s="131">
        <f t="shared" si="46"/>
        <v>0</v>
      </c>
      <c r="CH17" s="130"/>
      <c r="CI17" s="131">
        <f t="shared" si="47"/>
        <v>0</v>
      </c>
      <c r="CJ17" s="130"/>
      <c r="CK17" s="131">
        <f t="shared" si="48"/>
        <v>0</v>
      </c>
      <c r="CL17" s="130"/>
      <c r="CM17" s="131">
        <f t="shared" si="49"/>
        <v>0</v>
      </c>
      <c r="CN17" s="130"/>
      <c r="CO17" s="131">
        <f t="shared" si="50"/>
        <v>0</v>
      </c>
      <c r="CP17" s="132"/>
      <c r="CQ17" s="135">
        <f t="shared" si="3"/>
        <v>0</v>
      </c>
      <c r="CR17" s="130"/>
      <c r="CS17" s="135">
        <f t="shared" si="4"/>
        <v>0</v>
      </c>
      <c r="CT17" s="130"/>
      <c r="CU17" s="135">
        <f t="shared" ref="CU17:CU20" si="60">SUM(CT17*$E17*$F17*$H17*$K17*$CQ$11)</f>
        <v>0</v>
      </c>
      <c r="CV17" s="132"/>
      <c r="CW17" s="135">
        <f t="shared" si="6"/>
        <v>0</v>
      </c>
      <c r="CX17" s="132"/>
      <c r="CY17" s="135">
        <f t="shared" si="7"/>
        <v>0</v>
      </c>
      <c r="CZ17" s="132"/>
      <c r="DA17" s="135">
        <f t="shared" si="8"/>
        <v>0</v>
      </c>
      <c r="DB17" s="130"/>
      <c r="DC17" s="135">
        <f t="shared" si="9"/>
        <v>0</v>
      </c>
      <c r="DD17" s="130"/>
      <c r="DE17" s="135">
        <f t="shared" si="10"/>
        <v>0</v>
      </c>
      <c r="DF17" s="130">
        <v>0</v>
      </c>
      <c r="DG17" s="135">
        <v>0</v>
      </c>
      <c r="DH17" s="132"/>
      <c r="DI17" s="135">
        <f t="shared" si="11"/>
        <v>0</v>
      </c>
      <c r="DJ17" s="130"/>
      <c r="DK17" s="135">
        <f t="shared" si="12"/>
        <v>0</v>
      </c>
      <c r="DL17" s="130"/>
      <c r="DM17" s="135">
        <f t="shared" si="13"/>
        <v>0</v>
      </c>
      <c r="DN17" s="130"/>
      <c r="DO17" s="135">
        <f t="shared" si="14"/>
        <v>0</v>
      </c>
      <c r="DP17" s="130"/>
      <c r="DQ17" s="135">
        <f t="shared" si="15"/>
        <v>0</v>
      </c>
      <c r="DR17" s="130"/>
      <c r="DS17" s="135">
        <f t="shared" si="16"/>
        <v>0</v>
      </c>
      <c r="DT17" s="130"/>
      <c r="DU17" s="135">
        <f t="shared" si="17"/>
        <v>0</v>
      </c>
      <c r="DV17" s="130"/>
      <c r="DW17" s="135">
        <f t="shared" si="18"/>
        <v>0</v>
      </c>
      <c r="DX17" s="130"/>
      <c r="DY17" s="135">
        <f t="shared" si="19"/>
        <v>0</v>
      </c>
      <c r="DZ17" s="130"/>
      <c r="EA17" s="135">
        <f t="shared" si="52"/>
        <v>0</v>
      </c>
      <c r="EB17" s="130"/>
      <c r="EC17" s="135">
        <f t="shared" si="53"/>
        <v>0</v>
      </c>
      <c r="ED17" s="130"/>
      <c r="EE17" s="131">
        <f t="shared" si="54"/>
        <v>0</v>
      </c>
      <c r="EF17" s="130"/>
      <c r="EG17" s="131">
        <f t="shared" si="55"/>
        <v>0</v>
      </c>
      <c r="EH17" s="130"/>
      <c r="EI17" s="132"/>
      <c r="EJ17" s="130"/>
      <c r="EK17" s="132"/>
      <c r="EL17" s="130"/>
      <c r="EM17" s="131">
        <f t="shared" si="56"/>
        <v>0</v>
      </c>
      <c r="EN17" s="130"/>
      <c r="EO17" s="131">
        <f t="shared" si="57"/>
        <v>0</v>
      </c>
      <c r="EP17" s="130"/>
      <c r="EQ17" s="132"/>
      <c r="ER17" s="136"/>
      <c r="ES17" s="136"/>
      <c r="ET17" s="130"/>
      <c r="EU17" s="130"/>
      <c r="EV17" s="130"/>
      <c r="EW17" s="130"/>
      <c r="EX17" s="130"/>
      <c r="EY17" s="130"/>
      <c r="EZ17" s="137">
        <f t="shared" si="58"/>
        <v>794</v>
      </c>
      <c r="FA17" s="137">
        <f t="shared" si="58"/>
        <v>11859976.109999998</v>
      </c>
    </row>
    <row r="18" spans="1:157" s="2" customFormat="1" ht="30" customHeight="1" x14ac:dyDescent="0.25">
      <c r="A18" s="122"/>
      <c r="B18" s="122">
        <v>4</v>
      </c>
      <c r="C18" s="123" t="s">
        <v>171</v>
      </c>
      <c r="D18" s="124" t="s">
        <v>172</v>
      </c>
      <c r="E18" s="125">
        <v>15030</v>
      </c>
      <c r="F18" s="129">
        <v>1.06</v>
      </c>
      <c r="G18" s="127"/>
      <c r="H18" s="128">
        <v>1</v>
      </c>
      <c r="I18" s="128"/>
      <c r="J18" s="129">
        <v>1.4</v>
      </c>
      <c r="K18" s="129">
        <v>1.68</v>
      </c>
      <c r="L18" s="129">
        <v>2.23</v>
      </c>
      <c r="M18" s="129">
        <v>2.57</v>
      </c>
      <c r="N18" s="130"/>
      <c r="O18" s="131">
        <f t="shared" si="20"/>
        <v>0</v>
      </c>
      <c r="P18" s="132"/>
      <c r="Q18" s="131">
        <f t="shared" si="20"/>
        <v>0</v>
      </c>
      <c r="R18" s="131"/>
      <c r="S18" s="131">
        <v>0</v>
      </c>
      <c r="T18" s="131"/>
      <c r="U18" s="131"/>
      <c r="V18" s="132"/>
      <c r="W18" s="131">
        <f t="shared" si="21"/>
        <v>0</v>
      </c>
      <c r="X18" s="130">
        <v>315</v>
      </c>
      <c r="Y18" s="131">
        <f t="shared" si="22"/>
        <v>7025923.7999999998</v>
      </c>
      <c r="Z18" s="130"/>
      <c r="AA18" s="131">
        <f t="shared" si="23"/>
        <v>0</v>
      </c>
      <c r="AB18" s="130"/>
      <c r="AC18" s="131">
        <f t="shared" si="24"/>
        <v>0</v>
      </c>
      <c r="AD18" s="139">
        <v>5</v>
      </c>
      <c r="AE18" s="131">
        <f t="shared" si="25"/>
        <v>111522.59999999999</v>
      </c>
      <c r="AF18" s="132"/>
      <c r="AG18" s="131">
        <f t="shared" si="26"/>
        <v>0</v>
      </c>
      <c r="AH18" s="132"/>
      <c r="AI18" s="131">
        <f t="shared" si="27"/>
        <v>0</v>
      </c>
      <c r="AJ18" s="132"/>
      <c r="AK18" s="132"/>
      <c r="AL18" s="132"/>
      <c r="AM18" s="132">
        <v>0</v>
      </c>
      <c r="AN18" s="130">
        <v>244</v>
      </c>
      <c r="AO18" s="131">
        <f t="shared" si="28"/>
        <v>5442302.8799999999</v>
      </c>
      <c r="AP18" s="132"/>
      <c r="AQ18" s="131">
        <f t="shared" si="29"/>
        <v>0</v>
      </c>
      <c r="AR18" s="130"/>
      <c r="AS18" s="131">
        <f t="shared" si="30"/>
        <v>0</v>
      </c>
      <c r="AT18" s="130"/>
      <c r="AU18" s="131">
        <f t="shared" si="31"/>
        <v>0</v>
      </c>
      <c r="AV18" s="132">
        <v>1</v>
      </c>
      <c r="AW18" s="131">
        <v>22304.52</v>
      </c>
      <c r="AX18" s="130"/>
      <c r="AY18" s="131">
        <f t="shared" si="59"/>
        <v>0</v>
      </c>
      <c r="AZ18" s="138">
        <v>8</v>
      </c>
      <c r="BA18" s="131">
        <f t="shared" si="32"/>
        <v>178436.16</v>
      </c>
      <c r="BB18" s="130"/>
      <c r="BC18" s="131">
        <f t="shared" si="33"/>
        <v>0</v>
      </c>
      <c r="BD18" s="130"/>
      <c r="BE18" s="131">
        <f t="shared" si="34"/>
        <v>0</v>
      </c>
      <c r="BF18" s="130"/>
      <c r="BG18" s="131">
        <f t="shared" si="35"/>
        <v>0</v>
      </c>
      <c r="BH18" s="130"/>
      <c r="BI18" s="131">
        <f t="shared" si="36"/>
        <v>0</v>
      </c>
      <c r="BJ18" s="132">
        <v>0</v>
      </c>
      <c r="BK18" s="132">
        <v>0</v>
      </c>
      <c r="BL18" s="130"/>
      <c r="BM18" s="131">
        <f t="shared" si="37"/>
        <v>0</v>
      </c>
      <c r="BN18" s="130"/>
      <c r="BO18" s="131">
        <f t="shared" si="38"/>
        <v>0</v>
      </c>
      <c r="BP18" s="130"/>
      <c r="BQ18" s="131">
        <f t="shared" si="39"/>
        <v>0</v>
      </c>
      <c r="BR18" s="130"/>
      <c r="BS18" s="131">
        <f t="shared" si="40"/>
        <v>0</v>
      </c>
      <c r="BT18" s="130"/>
      <c r="BU18" s="131">
        <f t="shared" si="41"/>
        <v>0</v>
      </c>
      <c r="BV18" s="130"/>
      <c r="BW18" s="131">
        <f t="shared" si="42"/>
        <v>0</v>
      </c>
      <c r="BX18" s="130"/>
      <c r="BY18" s="131">
        <f t="shared" si="43"/>
        <v>0</v>
      </c>
      <c r="BZ18" s="130"/>
      <c r="CA18" s="131">
        <f t="shared" si="44"/>
        <v>0</v>
      </c>
      <c r="CB18" s="134"/>
      <c r="CC18" s="131">
        <f t="shared" si="45"/>
        <v>0</v>
      </c>
      <c r="CD18" s="130"/>
      <c r="CE18" s="131">
        <f t="shared" si="45"/>
        <v>0</v>
      </c>
      <c r="CF18" s="132"/>
      <c r="CG18" s="131">
        <f t="shared" si="46"/>
        <v>0</v>
      </c>
      <c r="CH18" s="130"/>
      <c r="CI18" s="131">
        <f t="shared" si="47"/>
        <v>0</v>
      </c>
      <c r="CJ18" s="130"/>
      <c r="CK18" s="131">
        <f t="shared" si="48"/>
        <v>0</v>
      </c>
      <c r="CL18" s="130"/>
      <c r="CM18" s="131">
        <f t="shared" si="49"/>
        <v>0</v>
      </c>
      <c r="CN18" s="130"/>
      <c r="CO18" s="131">
        <f t="shared" si="50"/>
        <v>0</v>
      </c>
      <c r="CP18" s="132"/>
      <c r="CQ18" s="135">
        <f t="shared" si="3"/>
        <v>0</v>
      </c>
      <c r="CR18" s="130"/>
      <c r="CS18" s="135">
        <f t="shared" si="4"/>
        <v>0</v>
      </c>
      <c r="CT18" s="130"/>
      <c r="CU18" s="135">
        <f t="shared" si="60"/>
        <v>0</v>
      </c>
      <c r="CV18" s="132"/>
      <c r="CW18" s="135">
        <f t="shared" si="6"/>
        <v>0</v>
      </c>
      <c r="CX18" s="132"/>
      <c r="CY18" s="135">
        <f t="shared" si="7"/>
        <v>0</v>
      </c>
      <c r="CZ18" s="132"/>
      <c r="DA18" s="135">
        <f t="shared" si="8"/>
        <v>0</v>
      </c>
      <c r="DB18" s="130"/>
      <c r="DC18" s="135">
        <f t="shared" si="9"/>
        <v>0</v>
      </c>
      <c r="DD18" s="130"/>
      <c r="DE18" s="135">
        <f t="shared" si="10"/>
        <v>0</v>
      </c>
      <c r="DF18" s="130">
        <v>0</v>
      </c>
      <c r="DG18" s="135">
        <v>0</v>
      </c>
      <c r="DH18" s="132"/>
      <c r="DI18" s="135">
        <f t="shared" si="11"/>
        <v>0</v>
      </c>
      <c r="DJ18" s="130"/>
      <c r="DK18" s="135">
        <f t="shared" si="12"/>
        <v>0</v>
      </c>
      <c r="DL18" s="130"/>
      <c r="DM18" s="135">
        <f t="shared" si="13"/>
        <v>0</v>
      </c>
      <c r="DN18" s="130"/>
      <c r="DO18" s="135">
        <f t="shared" si="14"/>
        <v>0</v>
      </c>
      <c r="DP18" s="130"/>
      <c r="DQ18" s="135">
        <f t="shared" si="15"/>
        <v>0</v>
      </c>
      <c r="DR18" s="130"/>
      <c r="DS18" s="135">
        <f t="shared" si="16"/>
        <v>0</v>
      </c>
      <c r="DT18" s="130"/>
      <c r="DU18" s="135">
        <f t="shared" si="17"/>
        <v>0</v>
      </c>
      <c r="DV18" s="130"/>
      <c r="DW18" s="135">
        <f t="shared" si="18"/>
        <v>0</v>
      </c>
      <c r="DX18" s="130"/>
      <c r="DY18" s="135">
        <f t="shared" si="19"/>
        <v>0</v>
      </c>
      <c r="DZ18" s="130"/>
      <c r="EA18" s="135">
        <f t="shared" si="52"/>
        <v>0</v>
      </c>
      <c r="EB18" s="130"/>
      <c r="EC18" s="135">
        <f t="shared" si="53"/>
        <v>0</v>
      </c>
      <c r="ED18" s="130"/>
      <c r="EE18" s="131">
        <f t="shared" si="54"/>
        <v>0</v>
      </c>
      <c r="EF18" s="130"/>
      <c r="EG18" s="131">
        <f t="shared" si="55"/>
        <v>0</v>
      </c>
      <c r="EH18" s="130"/>
      <c r="EI18" s="132"/>
      <c r="EJ18" s="130"/>
      <c r="EK18" s="132"/>
      <c r="EL18" s="130"/>
      <c r="EM18" s="131">
        <f t="shared" si="56"/>
        <v>0</v>
      </c>
      <c r="EN18" s="130"/>
      <c r="EO18" s="131">
        <f t="shared" si="57"/>
        <v>0</v>
      </c>
      <c r="EP18" s="130"/>
      <c r="EQ18" s="132"/>
      <c r="ER18" s="136"/>
      <c r="ES18" s="136"/>
      <c r="ET18" s="130"/>
      <c r="EU18" s="130"/>
      <c r="EV18" s="130"/>
      <c r="EW18" s="130"/>
      <c r="EX18" s="130"/>
      <c r="EY18" s="130"/>
      <c r="EZ18" s="137">
        <f t="shared" si="58"/>
        <v>573</v>
      </c>
      <c r="FA18" s="137">
        <f t="shared" si="58"/>
        <v>12780489.959999999</v>
      </c>
    </row>
    <row r="19" spans="1:157" s="2" customFormat="1" ht="30" customHeight="1" x14ac:dyDescent="0.25">
      <c r="A19" s="140"/>
      <c r="B19" s="140">
        <v>5</v>
      </c>
      <c r="C19" s="123" t="s">
        <v>173</v>
      </c>
      <c r="D19" s="124" t="s">
        <v>174</v>
      </c>
      <c r="E19" s="125">
        <v>15030</v>
      </c>
      <c r="F19" s="129">
        <v>0.33</v>
      </c>
      <c r="G19" s="127"/>
      <c r="H19" s="128">
        <v>1</v>
      </c>
      <c r="I19" s="128"/>
      <c r="J19" s="129">
        <v>1.4</v>
      </c>
      <c r="K19" s="129">
        <v>1.68</v>
      </c>
      <c r="L19" s="129">
        <v>2.23</v>
      </c>
      <c r="M19" s="129">
        <v>2.57</v>
      </c>
      <c r="N19" s="130"/>
      <c r="O19" s="131">
        <f t="shared" si="20"/>
        <v>0</v>
      </c>
      <c r="P19" s="132"/>
      <c r="Q19" s="131">
        <f t="shared" si="20"/>
        <v>0</v>
      </c>
      <c r="R19" s="131"/>
      <c r="S19" s="131">
        <v>0</v>
      </c>
      <c r="T19" s="131"/>
      <c r="U19" s="131"/>
      <c r="V19" s="132"/>
      <c r="W19" s="131">
        <f t="shared" si="21"/>
        <v>0</v>
      </c>
      <c r="X19" s="141"/>
      <c r="Y19" s="131">
        <f t="shared" si="22"/>
        <v>0</v>
      </c>
      <c r="Z19" s="130"/>
      <c r="AA19" s="131">
        <f t="shared" si="23"/>
        <v>0</v>
      </c>
      <c r="AB19" s="130"/>
      <c r="AC19" s="131">
        <f t="shared" si="24"/>
        <v>0</v>
      </c>
      <c r="AD19" s="132"/>
      <c r="AE19" s="131">
        <f t="shared" si="25"/>
        <v>0</v>
      </c>
      <c r="AF19" s="132"/>
      <c r="AG19" s="131">
        <f t="shared" si="26"/>
        <v>0</v>
      </c>
      <c r="AH19" s="132"/>
      <c r="AI19" s="131">
        <f t="shared" si="27"/>
        <v>0</v>
      </c>
      <c r="AJ19" s="132"/>
      <c r="AK19" s="132"/>
      <c r="AL19" s="132"/>
      <c r="AM19" s="132">
        <v>0</v>
      </c>
      <c r="AN19" s="130"/>
      <c r="AO19" s="131">
        <f t="shared" si="28"/>
        <v>0</v>
      </c>
      <c r="AP19" s="132"/>
      <c r="AQ19" s="131">
        <f t="shared" si="29"/>
        <v>0</v>
      </c>
      <c r="AR19" s="130"/>
      <c r="AS19" s="131">
        <f t="shared" si="30"/>
        <v>0</v>
      </c>
      <c r="AT19" s="130"/>
      <c r="AU19" s="131">
        <f t="shared" si="31"/>
        <v>0</v>
      </c>
      <c r="AV19" s="132">
        <v>0</v>
      </c>
      <c r="AW19" s="131">
        <v>0</v>
      </c>
      <c r="AX19" s="130"/>
      <c r="AY19" s="131">
        <f t="shared" si="59"/>
        <v>0</v>
      </c>
      <c r="AZ19" s="130"/>
      <c r="BA19" s="131">
        <f t="shared" si="32"/>
        <v>0</v>
      </c>
      <c r="BB19" s="130"/>
      <c r="BC19" s="131">
        <f t="shared" si="33"/>
        <v>0</v>
      </c>
      <c r="BD19" s="130"/>
      <c r="BE19" s="131">
        <f t="shared" si="34"/>
        <v>0</v>
      </c>
      <c r="BF19" s="130"/>
      <c r="BG19" s="131">
        <f t="shared" si="35"/>
        <v>0</v>
      </c>
      <c r="BH19" s="130"/>
      <c r="BI19" s="131">
        <f t="shared" si="36"/>
        <v>0</v>
      </c>
      <c r="BJ19" s="132">
        <v>0</v>
      </c>
      <c r="BK19" s="132">
        <v>0</v>
      </c>
      <c r="BL19" s="130"/>
      <c r="BM19" s="131">
        <f t="shared" si="37"/>
        <v>0</v>
      </c>
      <c r="BN19" s="130"/>
      <c r="BO19" s="131">
        <f t="shared" si="38"/>
        <v>0</v>
      </c>
      <c r="BP19" s="130"/>
      <c r="BQ19" s="131">
        <f t="shared" si="39"/>
        <v>0</v>
      </c>
      <c r="BR19" s="130"/>
      <c r="BS19" s="131">
        <f t="shared" si="40"/>
        <v>0</v>
      </c>
      <c r="BT19" s="130"/>
      <c r="BU19" s="131">
        <f t="shared" si="41"/>
        <v>0</v>
      </c>
      <c r="BV19" s="130"/>
      <c r="BW19" s="131">
        <f t="shared" si="42"/>
        <v>0</v>
      </c>
      <c r="BX19" s="130"/>
      <c r="BY19" s="131">
        <f t="shared" si="43"/>
        <v>0</v>
      </c>
      <c r="BZ19" s="130"/>
      <c r="CA19" s="131">
        <f t="shared" si="44"/>
        <v>0</v>
      </c>
      <c r="CB19" s="134"/>
      <c r="CC19" s="131">
        <f t="shared" si="45"/>
        <v>0</v>
      </c>
      <c r="CD19" s="130"/>
      <c r="CE19" s="131">
        <f t="shared" si="45"/>
        <v>0</v>
      </c>
      <c r="CF19" s="132"/>
      <c r="CG19" s="131">
        <f t="shared" si="46"/>
        <v>0</v>
      </c>
      <c r="CH19" s="130"/>
      <c r="CI19" s="131">
        <f t="shared" si="47"/>
        <v>0</v>
      </c>
      <c r="CJ19" s="130"/>
      <c r="CK19" s="131">
        <f t="shared" si="48"/>
        <v>0</v>
      </c>
      <c r="CL19" s="130"/>
      <c r="CM19" s="131">
        <f t="shared" si="49"/>
        <v>0</v>
      </c>
      <c r="CN19" s="130"/>
      <c r="CO19" s="131">
        <f t="shared" si="50"/>
        <v>0</v>
      </c>
      <c r="CP19" s="132"/>
      <c r="CQ19" s="135">
        <f t="shared" si="3"/>
        <v>0</v>
      </c>
      <c r="CR19" s="130"/>
      <c r="CS19" s="135">
        <f t="shared" si="4"/>
        <v>0</v>
      </c>
      <c r="CT19" s="130"/>
      <c r="CU19" s="135">
        <f t="shared" si="60"/>
        <v>0</v>
      </c>
      <c r="CV19" s="132"/>
      <c r="CW19" s="135">
        <f t="shared" si="6"/>
        <v>0</v>
      </c>
      <c r="CX19" s="132"/>
      <c r="CY19" s="135">
        <f t="shared" si="7"/>
        <v>0</v>
      </c>
      <c r="CZ19" s="132"/>
      <c r="DA19" s="135">
        <f t="shared" si="8"/>
        <v>0</v>
      </c>
      <c r="DB19" s="130"/>
      <c r="DC19" s="135">
        <f t="shared" si="9"/>
        <v>0</v>
      </c>
      <c r="DD19" s="130"/>
      <c r="DE19" s="135">
        <f t="shared" si="10"/>
        <v>0</v>
      </c>
      <c r="DF19" s="130">
        <v>0</v>
      </c>
      <c r="DG19" s="135">
        <v>0</v>
      </c>
      <c r="DH19" s="132"/>
      <c r="DI19" s="135">
        <f t="shared" si="11"/>
        <v>0</v>
      </c>
      <c r="DJ19" s="130"/>
      <c r="DK19" s="135">
        <f t="shared" si="12"/>
        <v>0</v>
      </c>
      <c r="DL19" s="130"/>
      <c r="DM19" s="135">
        <f t="shared" si="13"/>
        <v>0</v>
      </c>
      <c r="DN19" s="130"/>
      <c r="DO19" s="135">
        <f t="shared" si="14"/>
        <v>0</v>
      </c>
      <c r="DP19" s="130"/>
      <c r="DQ19" s="135">
        <f t="shared" si="15"/>
        <v>0</v>
      </c>
      <c r="DR19" s="130"/>
      <c r="DS19" s="135">
        <f t="shared" si="16"/>
        <v>0</v>
      </c>
      <c r="DT19" s="130"/>
      <c r="DU19" s="135">
        <f t="shared" si="17"/>
        <v>0</v>
      </c>
      <c r="DV19" s="130"/>
      <c r="DW19" s="135">
        <f t="shared" si="18"/>
        <v>0</v>
      </c>
      <c r="DX19" s="130"/>
      <c r="DY19" s="135">
        <f t="shared" si="19"/>
        <v>0</v>
      </c>
      <c r="DZ19" s="130"/>
      <c r="EA19" s="135">
        <f t="shared" si="52"/>
        <v>0</v>
      </c>
      <c r="EB19" s="130"/>
      <c r="EC19" s="135">
        <f t="shared" si="53"/>
        <v>0</v>
      </c>
      <c r="ED19" s="130"/>
      <c r="EE19" s="131">
        <f t="shared" si="54"/>
        <v>0</v>
      </c>
      <c r="EF19" s="130"/>
      <c r="EG19" s="131">
        <f t="shared" si="55"/>
        <v>0</v>
      </c>
      <c r="EH19" s="130"/>
      <c r="EI19" s="132"/>
      <c r="EJ19" s="130"/>
      <c r="EK19" s="132"/>
      <c r="EL19" s="130"/>
      <c r="EM19" s="131">
        <f t="shared" si="56"/>
        <v>0</v>
      </c>
      <c r="EN19" s="130"/>
      <c r="EO19" s="131">
        <f t="shared" si="57"/>
        <v>0</v>
      </c>
      <c r="EP19" s="130"/>
      <c r="EQ19" s="132"/>
      <c r="ER19" s="136"/>
      <c r="ES19" s="136"/>
      <c r="ET19" s="130"/>
      <c r="EU19" s="130"/>
      <c r="EV19" s="130"/>
      <c r="EW19" s="130"/>
      <c r="EX19" s="130"/>
      <c r="EY19" s="130"/>
      <c r="EZ19" s="137">
        <f t="shared" si="58"/>
        <v>0</v>
      </c>
      <c r="FA19" s="137">
        <f t="shared" si="58"/>
        <v>0</v>
      </c>
    </row>
    <row r="20" spans="1:157" s="2" customFormat="1" ht="24.75" customHeight="1" x14ac:dyDescent="0.25">
      <c r="A20" s="142"/>
      <c r="B20" s="122">
        <v>6</v>
      </c>
      <c r="C20" s="123" t="s">
        <v>175</v>
      </c>
      <c r="D20" s="124" t="s">
        <v>176</v>
      </c>
      <c r="E20" s="125">
        <v>15030</v>
      </c>
      <c r="F20" s="129">
        <v>0.38</v>
      </c>
      <c r="G20" s="127"/>
      <c r="H20" s="128">
        <v>1</v>
      </c>
      <c r="I20" s="128"/>
      <c r="J20" s="129">
        <v>1.4</v>
      </c>
      <c r="K20" s="129">
        <v>1.68</v>
      </c>
      <c r="L20" s="129">
        <v>2.23</v>
      </c>
      <c r="M20" s="129">
        <v>2.57</v>
      </c>
      <c r="N20" s="130"/>
      <c r="O20" s="131">
        <f t="shared" si="20"/>
        <v>0</v>
      </c>
      <c r="P20" s="132"/>
      <c r="Q20" s="131">
        <f t="shared" si="20"/>
        <v>0</v>
      </c>
      <c r="R20" s="131"/>
      <c r="S20" s="131">
        <v>0</v>
      </c>
      <c r="T20" s="131"/>
      <c r="U20" s="131"/>
      <c r="V20" s="132"/>
      <c r="W20" s="131">
        <f t="shared" si="21"/>
        <v>0</v>
      </c>
      <c r="X20" s="130">
        <v>30</v>
      </c>
      <c r="Y20" s="131">
        <f t="shared" si="22"/>
        <v>239878.8</v>
      </c>
      <c r="Z20" s="130"/>
      <c r="AA20" s="131">
        <f t="shared" si="23"/>
        <v>0</v>
      </c>
      <c r="AB20" s="130"/>
      <c r="AC20" s="131">
        <f t="shared" si="24"/>
        <v>0</v>
      </c>
      <c r="AD20" s="132"/>
      <c r="AE20" s="131">
        <f t="shared" si="25"/>
        <v>0</v>
      </c>
      <c r="AF20" s="132"/>
      <c r="AG20" s="131">
        <f t="shared" si="26"/>
        <v>0</v>
      </c>
      <c r="AH20" s="132"/>
      <c r="AI20" s="131">
        <f t="shared" si="27"/>
        <v>0</v>
      </c>
      <c r="AJ20" s="132"/>
      <c r="AK20" s="132"/>
      <c r="AL20" s="132"/>
      <c r="AM20" s="132"/>
      <c r="AN20" s="130"/>
      <c r="AO20" s="131">
        <f t="shared" si="28"/>
        <v>0</v>
      </c>
      <c r="AP20" s="132"/>
      <c r="AQ20" s="131">
        <f t="shared" si="29"/>
        <v>0</v>
      </c>
      <c r="AR20" s="130"/>
      <c r="AS20" s="131">
        <f t="shared" si="30"/>
        <v>0</v>
      </c>
      <c r="AT20" s="130"/>
      <c r="AU20" s="131">
        <f t="shared" si="31"/>
        <v>0</v>
      </c>
      <c r="AV20" s="132">
        <v>10</v>
      </c>
      <c r="AW20" s="131">
        <v>79959.600000000006</v>
      </c>
      <c r="AX20" s="130"/>
      <c r="AY20" s="131">
        <f t="shared" si="59"/>
        <v>0</v>
      </c>
      <c r="AZ20" s="130">
        <v>1</v>
      </c>
      <c r="BA20" s="131">
        <f t="shared" si="32"/>
        <v>7995.9599999999991</v>
      </c>
      <c r="BB20" s="130">
        <v>80</v>
      </c>
      <c r="BC20" s="131">
        <f t="shared" si="33"/>
        <v>639676.79999999993</v>
      </c>
      <c r="BD20" s="130"/>
      <c r="BE20" s="131">
        <f t="shared" si="34"/>
        <v>0</v>
      </c>
      <c r="BF20" s="130"/>
      <c r="BG20" s="131">
        <f t="shared" si="35"/>
        <v>0</v>
      </c>
      <c r="BH20" s="130"/>
      <c r="BI20" s="131">
        <f t="shared" si="36"/>
        <v>0</v>
      </c>
      <c r="BJ20" s="132">
        <v>0</v>
      </c>
      <c r="BK20" s="132">
        <v>0</v>
      </c>
      <c r="BL20" s="130">
        <v>50</v>
      </c>
      <c r="BM20" s="131">
        <f t="shared" si="37"/>
        <v>399798</v>
      </c>
      <c r="BN20" s="130"/>
      <c r="BO20" s="131">
        <f t="shared" si="38"/>
        <v>0</v>
      </c>
      <c r="BP20" s="130"/>
      <c r="BQ20" s="131">
        <f t="shared" si="39"/>
        <v>0</v>
      </c>
      <c r="BR20" s="130"/>
      <c r="BS20" s="131">
        <f t="shared" si="40"/>
        <v>0</v>
      </c>
      <c r="BT20" s="130"/>
      <c r="BU20" s="131">
        <f t="shared" si="41"/>
        <v>0</v>
      </c>
      <c r="BV20" s="130"/>
      <c r="BW20" s="131">
        <f t="shared" si="42"/>
        <v>0</v>
      </c>
      <c r="BX20" s="130"/>
      <c r="BY20" s="131">
        <f t="shared" si="43"/>
        <v>0</v>
      </c>
      <c r="BZ20" s="130"/>
      <c r="CA20" s="131">
        <f t="shared" si="44"/>
        <v>0</v>
      </c>
      <c r="CB20" s="134"/>
      <c r="CC20" s="131">
        <f t="shared" si="45"/>
        <v>0</v>
      </c>
      <c r="CD20" s="130"/>
      <c r="CE20" s="131">
        <f t="shared" si="45"/>
        <v>0</v>
      </c>
      <c r="CF20" s="132"/>
      <c r="CG20" s="131">
        <f t="shared" si="46"/>
        <v>0</v>
      </c>
      <c r="CH20" s="130"/>
      <c r="CI20" s="131">
        <f t="shared" si="47"/>
        <v>0</v>
      </c>
      <c r="CJ20" s="130"/>
      <c r="CK20" s="131">
        <f t="shared" si="48"/>
        <v>0</v>
      </c>
      <c r="CL20" s="130"/>
      <c r="CM20" s="131">
        <f t="shared" si="49"/>
        <v>0</v>
      </c>
      <c r="CN20" s="130"/>
      <c r="CO20" s="131">
        <f t="shared" si="50"/>
        <v>0</v>
      </c>
      <c r="CP20" s="132"/>
      <c r="CQ20" s="135">
        <f t="shared" si="3"/>
        <v>0</v>
      </c>
      <c r="CR20" s="130"/>
      <c r="CS20" s="135">
        <f t="shared" si="4"/>
        <v>0</v>
      </c>
      <c r="CT20" s="130"/>
      <c r="CU20" s="135">
        <f t="shared" si="60"/>
        <v>0</v>
      </c>
      <c r="CV20" s="132"/>
      <c r="CW20" s="135">
        <f t="shared" si="6"/>
        <v>0</v>
      </c>
      <c r="CX20" s="132"/>
      <c r="CY20" s="135">
        <f t="shared" si="7"/>
        <v>0</v>
      </c>
      <c r="CZ20" s="132">
        <v>113</v>
      </c>
      <c r="DA20" s="135">
        <f t="shared" si="8"/>
        <v>1084252.176</v>
      </c>
      <c r="DB20" s="130"/>
      <c r="DC20" s="135">
        <f t="shared" si="9"/>
        <v>0</v>
      </c>
      <c r="DD20" s="130"/>
      <c r="DE20" s="135">
        <f t="shared" si="10"/>
        <v>0</v>
      </c>
      <c r="DF20" s="130">
        <v>0</v>
      </c>
      <c r="DG20" s="135">
        <v>0</v>
      </c>
      <c r="DH20" s="132"/>
      <c r="DI20" s="135">
        <f t="shared" si="11"/>
        <v>0</v>
      </c>
      <c r="DJ20" s="130"/>
      <c r="DK20" s="135">
        <f t="shared" si="12"/>
        <v>0</v>
      </c>
      <c r="DL20" s="130"/>
      <c r="DM20" s="135">
        <f t="shared" si="13"/>
        <v>0</v>
      </c>
      <c r="DN20" s="130"/>
      <c r="DO20" s="135">
        <f t="shared" si="14"/>
        <v>0</v>
      </c>
      <c r="DP20" s="130"/>
      <c r="DQ20" s="135">
        <f t="shared" si="15"/>
        <v>0</v>
      </c>
      <c r="DR20" s="130"/>
      <c r="DS20" s="135">
        <f t="shared" si="16"/>
        <v>0</v>
      </c>
      <c r="DT20" s="130"/>
      <c r="DU20" s="135">
        <f t="shared" si="17"/>
        <v>0</v>
      </c>
      <c r="DV20" s="130"/>
      <c r="DW20" s="135">
        <f t="shared" si="18"/>
        <v>0</v>
      </c>
      <c r="DX20" s="130"/>
      <c r="DY20" s="135">
        <f t="shared" si="19"/>
        <v>0</v>
      </c>
      <c r="DZ20" s="130"/>
      <c r="EA20" s="135">
        <f t="shared" si="52"/>
        <v>0</v>
      </c>
      <c r="EB20" s="130"/>
      <c r="EC20" s="135">
        <f t="shared" si="53"/>
        <v>0</v>
      </c>
      <c r="ED20" s="130"/>
      <c r="EE20" s="131">
        <f t="shared" si="54"/>
        <v>0</v>
      </c>
      <c r="EF20" s="130"/>
      <c r="EG20" s="131">
        <f t="shared" si="55"/>
        <v>0</v>
      </c>
      <c r="EH20" s="130"/>
      <c r="EI20" s="132"/>
      <c r="EJ20" s="130"/>
      <c r="EK20" s="132"/>
      <c r="EL20" s="130"/>
      <c r="EM20" s="131">
        <f t="shared" si="56"/>
        <v>0</v>
      </c>
      <c r="EN20" s="130"/>
      <c r="EO20" s="131">
        <f t="shared" si="57"/>
        <v>0</v>
      </c>
      <c r="EP20" s="130"/>
      <c r="EQ20" s="132"/>
      <c r="ER20" s="136"/>
      <c r="ES20" s="136"/>
      <c r="ET20" s="130"/>
      <c r="EU20" s="130"/>
      <c r="EV20" s="130"/>
      <c r="EW20" s="130"/>
      <c r="EX20" s="130"/>
      <c r="EY20" s="130"/>
      <c r="EZ20" s="137">
        <f t="shared" si="58"/>
        <v>284</v>
      </c>
      <c r="FA20" s="137">
        <f t="shared" si="58"/>
        <v>2451561.3360000001</v>
      </c>
    </row>
    <row r="21" spans="1:157" s="2" customFormat="1" ht="30" customHeight="1" x14ac:dyDescent="0.25">
      <c r="A21" s="143"/>
      <c r="B21" s="144">
        <v>7</v>
      </c>
      <c r="C21" s="144" t="s">
        <v>177</v>
      </c>
      <c r="D21" s="145" t="s">
        <v>178</v>
      </c>
      <c r="E21" s="125">
        <v>15030</v>
      </c>
      <c r="F21" s="146">
        <v>3.26</v>
      </c>
      <c r="G21" s="147">
        <v>0.16400000000000001</v>
      </c>
      <c r="H21" s="128">
        <v>1.4</v>
      </c>
      <c r="I21" s="128"/>
      <c r="J21" s="148">
        <v>1.4</v>
      </c>
      <c r="K21" s="148">
        <v>1.68</v>
      </c>
      <c r="L21" s="148">
        <v>2.23</v>
      </c>
      <c r="M21" s="148">
        <v>2.57</v>
      </c>
      <c r="N21" s="130"/>
      <c r="O21" s="149">
        <f t="shared" ref="O21:Q24" si="61">(N21*$E21*$F21*((1-$G21)+$G21*$J21*$H21*O$11))</f>
        <v>0</v>
      </c>
      <c r="P21" s="132"/>
      <c r="Q21" s="149">
        <f t="shared" ref="Q21" si="62">(P21*$E21*$F21*((1-$G21)+$G21*$J21*$H21*Q$11))</f>
        <v>0</v>
      </c>
      <c r="R21" s="149"/>
      <c r="S21" s="149">
        <v>0</v>
      </c>
      <c r="T21" s="149"/>
      <c r="U21" s="149"/>
      <c r="V21" s="132"/>
      <c r="W21" s="149">
        <f t="shared" ref="W21:W24" si="63">(V21*$E21*$F21*((1-$G21)+$G21*$J21*$H21*W$11))</f>
        <v>0</v>
      </c>
      <c r="X21" s="150"/>
      <c r="Y21" s="149">
        <f t="shared" ref="Y21:Y24" si="64">(X21*$E21*$F21*((1-$G21)+$G21*$J21*$H21*Y$11))</f>
        <v>0</v>
      </c>
      <c r="Z21" s="130"/>
      <c r="AA21" s="149">
        <f t="shared" ref="AA21:AA24" si="65">(Z21*$E21*$F21*((1-$G21)+$G21*$J21*$H21*AA$11))</f>
        <v>0</v>
      </c>
      <c r="AB21" s="130"/>
      <c r="AC21" s="149">
        <f t="shared" ref="AC21:AC24" si="66">(AB21*$E21*$F21*((1-$G21)+$G21*$J21*$H21*AC$11))</f>
        <v>0</v>
      </c>
      <c r="AD21" s="132"/>
      <c r="AE21" s="149">
        <f t="shared" ref="AE21:AE24" si="67">(AD21*$E21*$F21*((1-$G21)+$G21*$J21*$H21*AE$11))</f>
        <v>0</v>
      </c>
      <c r="AF21" s="132"/>
      <c r="AG21" s="149">
        <f t="shared" ref="AG21:AG24" si="68">(AF21*$E21*$F21*((1-$G21)+$G21*$J21*$H21*AG$11))</f>
        <v>0</v>
      </c>
      <c r="AH21" s="132"/>
      <c r="AI21" s="149">
        <f t="shared" ref="AI21:AI24" si="69">(AH21*$E21*$F21*((1-$G21)+$G21*$J21*$H21*AI$11))</f>
        <v>0</v>
      </c>
      <c r="AJ21" s="132"/>
      <c r="AK21" s="132"/>
      <c r="AL21" s="132"/>
      <c r="AM21" s="132"/>
      <c r="AN21" s="130"/>
      <c r="AO21" s="149">
        <f t="shared" ref="AO21:AO24" si="70">(AN21*$E21*$F21*((1-$G21)+$G21*$J21*$H21*AO$11))</f>
        <v>0</v>
      </c>
      <c r="AP21" s="132"/>
      <c r="AQ21" s="149">
        <f t="shared" ref="AQ21:AQ24" si="71">(AP21*$E21*$F21*((1-$G21)+$G21*$J21*$H21*AQ$11))</f>
        <v>0</v>
      </c>
      <c r="AR21" s="130"/>
      <c r="AS21" s="149">
        <f t="shared" ref="AS21:AS24" si="72">(AR21*$E21*$F21*((1-$G21)+$G21*$J21*$H21*AS$11))</f>
        <v>0</v>
      </c>
      <c r="AT21" s="130"/>
      <c r="AU21" s="149">
        <f t="shared" ref="AU21:AU24" si="73">(AT21*$E21*$F21*((1-$G21)+$G21*$J21*$H21*AU$11))</f>
        <v>0</v>
      </c>
      <c r="AV21" s="132"/>
      <c r="AW21" s="149">
        <f t="shared" ref="AW21:AW24" si="74">(AV21*$E21*$F21*((1-$G21)+$G21*$J21*$H21*AW$11))</f>
        <v>0</v>
      </c>
      <c r="AX21" s="130"/>
      <c r="AY21" s="149">
        <f t="shared" ref="AY21:AY24" si="75">(AX21*$E21*$F21*((1-$G21)+$G21*$J21*$H21*AY$11))</f>
        <v>0</v>
      </c>
      <c r="AZ21" s="130"/>
      <c r="BA21" s="149">
        <f t="shared" ref="BA21:BA24" si="76">(AZ21*$E21*$F21*((1-$G21)+$G21*$J21*$H21*BA$11))</f>
        <v>0</v>
      </c>
      <c r="BB21" s="130"/>
      <c r="BC21" s="149">
        <f t="shared" ref="BC21:BC24" si="77">(BB21*$E21*$F21*((1-$G21)+$G21*$J21*$H21*BC$11))</f>
        <v>0</v>
      </c>
      <c r="BD21" s="130"/>
      <c r="BE21" s="149">
        <f t="shared" ref="BE21:BE24" si="78">(BD21*$E21*$F21*((1-$G21)+$G21*$J21*$H21*BE$11))</f>
        <v>0</v>
      </c>
      <c r="BF21" s="130"/>
      <c r="BG21" s="149">
        <f t="shared" ref="BG21:BG24" si="79">(BF21*$E21*$F21*((1-$G21)+$G21*$J21*$H21*BG$11))</f>
        <v>0</v>
      </c>
      <c r="BH21" s="130"/>
      <c r="BI21" s="149">
        <f t="shared" ref="BI21:BI24" si="80">(BH21*$E21*$F21*((1-$G21)+$G21*$J21*$H21*BI$11))</f>
        <v>0</v>
      </c>
      <c r="BJ21" s="132">
        <v>0</v>
      </c>
      <c r="BK21" s="132">
        <v>0</v>
      </c>
      <c r="BL21" s="130"/>
      <c r="BM21" s="149">
        <f t="shared" ref="BM21:BM24" si="81">(BL21*$E21*$F21*((1-$G21)+$G21*$J21*$H21*BM$11))</f>
        <v>0</v>
      </c>
      <c r="BN21" s="130"/>
      <c r="BO21" s="149">
        <f t="shared" ref="BO21:BO24" si="82">(BN21*$E21*$F21*((1-$G21)+$G21*$J21*$H21*BO$11))</f>
        <v>0</v>
      </c>
      <c r="BP21" s="130"/>
      <c r="BQ21" s="149">
        <f t="shared" ref="BQ21:BQ24" si="83">(BP21*$E21*$F21*((1-$G21)+$G21*$J21*$H21*BQ$11))</f>
        <v>0</v>
      </c>
      <c r="BR21" s="130"/>
      <c r="BS21" s="149">
        <f t="shared" ref="BS21:BS24" si="84">(BR21*$E21*$F21*((1-$G21)+$G21*$J21*$H21*BS$11))</f>
        <v>0</v>
      </c>
      <c r="BT21" s="130"/>
      <c r="BU21" s="149">
        <f t="shared" ref="BU21:BU24" si="85">(BT21*$E21*$F21*((1-$G21)+$G21*$J21*$H21*BU$11))</f>
        <v>0</v>
      </c>
      <c r="BV21" s="130"/>
      <c r="BW21" s="149">
        <f t="shared" ref="BW21:BW24" si="86">(BV21*$E21*$F21*((1-$G21)+$G21*$J21*$H21*BW$11))</f>
        <v>0</v>
      </c>
      <c r="BX21" s="130"/>
      <c r="BY21" s="149">
        <f t="shared" ref="BY21:BY24" si="87">(BX21*$E21*$F21*((1-$G21)+$G21*$J21*$H21*BY$11))</f>
        <v>0</v>
      </c>
      <c r="BZ21" s="130"/>
      <c r="CA21" s="149">
        <f t="shared" ref="CA21:CA24" si="88">(BZ21*$E21*$F21*((1-$G21)+$G21*$J21*$H21*CA$11))</f>
        <v>0</v>
      </c>
      <c r="CB21" s="134"/>
      <c r="CC21" s="149">
        <f t="shared" ref="CC21:CE24" si="89">(CB21*$E21*$F21*((1-$G21)+$G21*$J21*$H21*CC$11))</f>
        <v>0</v>
      </c>
      <c r="CD21" s="130"/>
      <c r="CE21" s="149">
        <f t="shared" si="89"/>
        <v>0</v>
      </c>
      <c r="CF21" s="132"/>
      <c r="CG21" s="149">
        <f t="shared" ref="CG21:CG24" si="90">(CF21*$E21*$F21*((1-$G21)+$G21*$J21*$H21*CG$11))</f>
        <v>0</v>
      </c>
      <c r="CH21" s="130"/>
      <c r="CI21" s="149">
        <f t="shared" ref="CI21:CI24" si="91">(CH21*$E21*$F21*((1-$G21)+$G21*$J21*$H21*CI$11))</f>
        <v>0</v>
      </c>
      <c r="CJ21" s="130"/>
      <c r="CK21" s="149">
        <f t="shared" ref="CK21:CK24" si="92">(CJ21*$E21*$F21*((1-$G21)+$G21*$J21*$H21*CK$11))</f>
        <v>0</v>
      </c>
      <c r="CL21" s="130"/>
      <c r="CM21" s="149">
        <f t="shared" ref="CM21:CM24" si="93">(CL21*$E21*$F21*((1-$G21)+$G21*$J21*$H21*CM$11))</f>
        <v>0</v>
      </c>
      <c r="CN21" s="130"/>
      <c r="CO21" s="149">
        <f t="shared" ref="CO21:CO24" si="94">(CN21*$E21*$F21*((1-$G21)+$G21*$J21*$H21*CO$11))</f>
        <v>0</v>
      </c>
      <c r="CP21" s="132"/>
      <c r="CQ21" s="149">
        <f t="shared" ref="CQ21:CS24" si="95">(CP21*$E21*$F21*((1-$G21)+$G21*$K21*$H21))</f>
        <v>0</v>
      </c>
      <c r="CR21" s="130"/>
      <c r="CS21" s="149">
        <f t="shared" si="95"/>
        <v>0</v>
      </c>
      <c r="CT21" s="130"/>
      <c r="CU21" s="149">
        <f t="shared" ref="CU21:CU24" si="96">(CT21*$E21*$F21*((1-$G21)+$G21*$K21*$H21))</f>
        <v>0</v>
      </c>
      <c r="CV21" s="132"/>
      <c r="CW21" s="149">
        <f t="shared" ref="CW21:CW24" si="97">(CV21*$E21*$F21*((1-$G21)+$G21*$K21*$H21))</f>
        <v>0</v>
      </c>
      <c r="CX21" s="132"/>
      <c r="CY21" s="149">
        <f t="shared" ref="CY21:CY24" si="98">(CX21*$E21*$F21*((1-$G21)+$G21*$K21*$H21))</f>
        <v>0</v>
      </c>
      <c r="CZ21" s="132"/>
      <c r="DA21" s="149">
        <f t="shared" ref="DA21:DA24" si="99">(CZ21*$E21*$F21*((1-$G21)+$G21*$K21*$H21))</f>
        <v>0</v>
      </c>
      <c r="DB21" s="130"/>
      <c r="DC21" s="149">
        <f t="shared" ref="DC21:DC24" si="100">(DB21*$E21*$F21*((1-$G21)+$G21*$K21*$H21))</f>
        <v>0</v>
      </c>
      <c r="DD21" s="130"/>
      <c r="DE21" s="149">
        <f t="shared" ref="DE21:DE24" si="101">(DD21*$E21*$F21*((1-$G21)+$G21*$K21*$H21))</f>
        <v>0</v>
      </c>
      <c r="DF21" s="130">
        <v>0</v>
      </c>
      <c r="DG21" s="149">
        <v>0</v>
      </c>
      <c r="DH21" s="132"/>
      <c r="DI21" s="149">
        <f t="shared" ref="DI21:DI24" si="102">(DH21*$E21*$F21*((1-$G21)+$G21*$K21*$H21))</f>
        <v>0</v>
      </c>
      <c r="DJ21" s="130"/>
      <c r="DK21" s="149">
        <f t="shared" ref="DK21:DK24" si="103">(DJ21*$E21*$F21*((1-$G21)+$G21*$K21*$H21))</f>
        <v>0</v>
      </c>
      <c r="DL21" s="130"/>
      <c r="DM21" s="149">
        <f t="shared" ref="DM21:DM24" si="104">(DL21*$E21*$F21*((1-$G21)+$G21*$K21*$H21))</f>
        <v>0</v>
      </c>
      <c r="DN21" s="130"/>
      <c r="DO21" s="149">
        <f t="shared" ref="DO21:DO24" si="105">(DN21*$E21*$F21*((1-$G21)+$G21*$K21*$H21))</f>
        <v>0</v>
      </c>
      <c r="DP21" s="130"/>
      <c r="DQ21" s="149">
        <f t="shared" ref="DQ21:DQ24" si="106">(DP21*$E21*$F21*((1-$G21)+$G21*$K21*$H21))</f>
        <v>0</v>
      </c>
      <c r="DR21" s="130"/>
      <c r="DS21" s="149">
        <f t="shared" ref="DS21:DS24" si="107">(DR21*$E21*$F21*((1-$G21)+$G21*$K21*$H21))</f>
        <v>0</v>
      </c>
      <c r="DT21" s="130"/>
      <c r="DU21" s="149">
        <f t="shared" ref="DU21:DU24" si="108">(DT21*$E21*$F21*((1-$G21)+$G21*$K21*$H21))</f>
        <v>0</v>
      </c>
      <c r="DV21" s="130"/>
      <c r="DW21" s="149">
        <f t="shared" ref="DW21:DW24" si="109">(DV21*$E21*$F21*((1-$G21)+$G21*$K21*$H21))</f>
        <v>0</v>
      </c>
      <c r="DX21" s="130"/>
      <c r="DY21" s="149">
        <f t="shared" ref="DY21:DY24" si="110">(DX21*$E21*$F21*((1-$G21)+$G21*$K21*$H21))</f>
        <v>0</v>
      </c>
      <c r="DZ21" s="130"/>
      <c r="EA21" s="149">
        <f>(DZ21*$E21*$F21*((1-$G21)+$G21*$J21*$H21*EA$11))</f>
        <v>0</v>
      </c>
      <c r="EB21" s="130"/>
      <c r="EC21" s="149">
        <f t="shared" ref="EC21:EC24" si="111">(EB21*$E21*$F21*((1-$G21)+$G21*$M21*$H21*EC$11))</f>
        <v>0</v>
      </c>
      <c r="ED21" s="130"/>
      <c r="EE21" s="149">
        <f t="shared" ref="EE21:EE24" si="112">(ED21*$E21*$F21*((1-$G21)+$G21*$J21*$H21*EE$11))</f>
        <v>0</v>
      </c>
      <c r="EF21" s="130"/>
      <c r="EG21" s="149">
        <f t="shared" ref="EG21:EG24" si="113">(EF21*$E21*$F21*((1-$G21)+$G21*$J21*$H21*EG$11))</f>
        <v>0</v>
      </c>
      <c r="EH21" s="130"/>
      <c r="EI21" s="132"/>
      <c r="EJ21" s="130"/>
      <c r="EK21" s="132"/>
      <c r="EL21" s="130"/>
      <c r="EM21" s="149">
        <f t="shared" ref="EM21:EM24" si="114">(EL21*$E21*$F21*((1-$G21)+$G21*$J21*$H21*EM$11))</f>
        <v>0</v>
      </c>
      <c r="EN21" s="130"/>
      <c r="EO21" s="149">
        <f t="shared" ref="EO21:EO24" si="115">(EN21*$E21*$F21*((1-$G21)+$G21*$J21*$H21*EO$11))</f>
        <v>0</v>
      </c>
      <c r="EP21" s="130"/>
      <c r="EQ21" s="132"/>
      <c r="ER21" s="150">
        <v>15</v>
      </c>
      <c r="ES21" s="149">
        <f>(ER21*$E21*$F21*((1-$G21)+$G21*$J21*$H21))</f>
        <v>850680.20448000007</v>
      </c>
      <c r="ET21" s="130"/>
      <c r="EU21" s="130"/>
      <c r="EV21" s="130">
        <v>1</v>
      </c>
      <c r="EW21" s="149">
        <f>(EV21*$E21*$F21*((1-$G21)+$G21*$H21))</f>
        <v>52212.05567999999</v>
      </c>
      <c r="EX21" s="149"/>
      <c r="EY21" s="149"/>
      <c r="EZ21" s="137">
        <f t="shared" si="58"/>
        <v>16</v>
      </c>
      <c r="FA21" s="137">
        <f t="shared" si="58"/>
        <v>902892.26016000006</v>
      </c>
    </row>
    <row r="22" spans="1:157" s="2" customFormat="1" ht="30" customHeight="1" x14ac:dyDescent="0.25">
      <c r="A22" s="143"/>
      <c r="B22" s="144">
        <v>8</v>
      </c>
      <c r="C22" s="144" t="s">
        <v>179</v>
      </c>
      <c r="D22" s="145" t="s">
        <v>180</v>
      </c>
      <c r="E22" s="125">
        <v>15030</v>
      </c>
      <c r="F22" s="146">
        <v>5.99</v>
      </c>
      <c r="G22" s="147">
        <v>0.2087</v>
      </c>
      <c r="H22" s="128">
        <v>1</v>
      </c>
      <c r="I22" s="128"/>
      <c r="J22" s="148">
        <v>1.4</v>
      </c>
      <c r="K22" s="148">
        <v>1.68</v>
      </c>
      <c r="L22" s="148">
        <v>2.23</v>
      </c>
      <c r="M22" s="148">
        <v>2.57</v>
      </c>
      <c r="N22" s="130"/>
      <c r="O22" s="149">
        <f t="shared" si="61"/>
        <v>0</v>
      </c>
      <c r="P22" s="132"/>
      <c r="Q22" s="149">
        <f t="shared" si="61"/>
        <v>0</v>
      </c>
      <c r="R22" s="149"/>
      <c r="S22" s="149">
        <v>0</v>
      </c>
      <c r="T22" s="149"/>
      <c r="U22" s="149"/>
      <c r="V22" s="132"/>
      <c r="W22" s="149">
        <f t="shared" si="63"/>
        <v>0</v>
      </c>
      <c r="X22" s="150"/>
      <c r="Y22" s="149">
        <f t="shared" si="64"/>
        <v>0</v>
      </c>
      <c r="Z22" s="130"/>
      <c r="AA22" s="149">
        <f t="shared" si="65"/>
        <v>0</v>
      </c>
      <c r="AB22" s="130"/>
      <c r="AC22" s="149">
        <f t="shared" si="66"/>
        <v>0</v>
      </c>
      <c r="AD22" s="132"/>
      <c r="AE22" s="149">
        <f t="shared" si="67"/>
        <v>0</v>
      </c>
      <c r="AF22" s="132"/>
      <c r="AG22" s="149">
        <f t="shared" si="68"/>
        <v>0</v>
      </c>
      <c r="AH22" s="132"/>
      <c r="AI22" s="149">
        <f t="shared" si="69"/>
        <v>0</v>
      </c>
      <c r="AJ22" s="132"/>
      <c r="AK22" s="132"/>
      <c r="AL22" s="132"/>
      <c r="AM22" s="132"/>
      <c r="AN22" s="130"/>
      <c r="AO22" s="149">
        <f t="shared" si="70"/>
        <v>0</v>
      </c>
      <c r="AP22" s="132"/>
      <c r="AQ22" s="149">
        <f t="shared" si="71"/>
        <v>0</v>
      </c>
      <c r="AR22" s="130"/>
      <c r="AS22" s="149">
        <f t="shared" si="72"/>
        <v>0</v>
      </c>
      <c r="AT22" s="130"/>
      <c r="AU22" s="149">
        <f t="shared" si="73"/>
        <v>0</v>
      </c>
      <c r="AV22" s="132"/>
      <c r="AW22" s="149">
        <f t="shared" si="74"/>
        <v>0</v>
      </c>
      <c r="AX22" s="130"/>
      <c r="AY22" s="149">
        <f t="shared" si="75"/>
        <v>0</v>
      </c>
      <c r="AZ22" s="130"/>
      <c r="BA22" s="149">
        <f t="shared" si="76"/>
        <v>0</v>
      </c>
      <c r="BB22" s="130"/>
      <c r="BC22" s="149">
        <f t="shared" si="77"/>
        <v>0</v>
      </c>
      <c r="BD22" s="130"/>
      <c r="BE22" s="149">
        <f t="shared" si="78"/>
        <v>0</v>
      </c>
      <c r="BF22" s="130"/>
      <c r="BG22" s="149">
        <f t="shared" si="79"/>
        <v>0</v>
      </c>
      <c r="BH22" s="130"/>
      <c r="BI22" s="149">
        <f t="shared" si="80"/>
        <v>0</v>
      </c>
      <c r="BJ22" s="132">
        <v>0</v>
      </c>
      <c r="BK22" s="132">
        <v>0</v>
      </c>
      <c r="BL22" s="130"/>
      <c r="BM22" s="149">
        <f t="shared" si="81"/>
        <v>0</v>
      </c>
      <c r="BN22" s="130"/>
      <c r="BO22" s="149">
        <f t="shared" si="82"/>
        <v>0</v>
      </c>
      <c r="BP22" s="130"/>
      <c r="BQ22" s="149">
        <f t="shared" si="83"/>
        <v>0</v>
      </c>
      <c r="BR22" s="130"/>
      <c r="BS22" s="149">
        <f t="shared" si="84"/>
        <v>0</v>
      </c>
      <c r="BT22" s="130"/>
      <c r="BU22" s="149">
        <f t="shared" si="85"/>
        <v>0</v>
      </c>
      <c r="BV22" s="130"/>
      <c r="BW22" s="149">
        <f t="shared" si="86"/>
        <v>0</v>
      </c>
      <c r="BX22" s="130"/>
      <c r="BY22" s="149">
        <f t="shared" si="87"/>
        <v>0</v>
      </c>
      <c r="BZ22" s="130"/>
      <c r="CA22" s="149">
        <f t="shared" si="88"/>
        <v>0</v>
      </c>
      <c r="CB22" s="134"/>
      <c r="CC22" s="149">
        <f t="shared" si="89"/>
        <v>0</v>
      </c>
      <c r="CD22" s="130"/>
      <c r="CE22" s="149">
        <f t="shared" si="89"/>
        <v>0</v>
      </c>
      <c r="CF22" s="132"/>
      <c r="CG22" s="149">
        <f t="shared" si="90"/>
        <v>0</v>
      </c>
      <c r="CH22" s="130"/>
      <c r="CI22" s="149">
        <f t="shared" si="91"/>
        <v>0</v>
      </c>
      <c r="CJ22" s="130"/>
      <c r="CK22" s="149">
        <f t="shared" si="92"/>
        <v>0</v>
      </c>
      <c r="CL22" s="130"/>
      <c r="CM22" s="149">
        <f t="shared" si="93"/>
        <v>0</v>
      </c>
      <c r="CN22" s="130"/>
      <c r="CO22" s="149">
        <f t="shared" si="94"/>
        <v>0</v>
      </c>
      <c r="CP22" s="132"/>
      <c r="CQ22" s="149">
        <f t="shared" si="95"/>
        <v>0</v>
      </c>
      <c r="CR22" s="130"/>
      <c r="CS22" s="149">
        <f t="shared" si="95"/>
        <v>0</v>
      </c>
      <c r="CT22" s="130"/>
      <c r="CU22" s="149">
        <f t="shared" si="96"/>
        <v>0</v>
      </c>
      <c r="CV22" s="132"/>
      <c r="CW22" s="149">
        <f t="shared" si="97"/>
        <v>0</v>
      </c>
      <c r="CX22" s="132"/>
      <c r="CY22" s="149">
        <f t="shared" si="98"/>
        <v>0</v>
      </c>
      <c r="CZ22" s="132"/>
      <c r="DA22" s="149">
        <f t="shared" si="99"/>
        <v>0</v>
      </c>
      <c r="DB22" s="130"/>
      <c r="DC22" s="149">
        <f t="shared" si="100"/>
        <v>0</v>
      </c>
      <c r="DD22" s="130"/>
      <c r="DE22" s="149">
        <f t="shared" si="101"/>
        <v>0</v>
      </c>
      <c r="DF22" s="130">
        <v>0</v>
      </c>
      <c r="DG22" s="149">
        <v>0</v>
      </c>
      <c r="DH22" s="132"/>
      <c r="DI22" s="149">
        <f t="shared" si="102"/>
        <v>0</v>
      </c>
      <c r="DJ22" s="130"/>
      <c r="DK22" s="149">
        <f t="shared" si="103"/>
        <v>0</v>
      </c>
      <c r="DL22" s="130"/>
      <c r="DM22" s="149">
        <f t="shared" si="104"/>
        <v>0</v>
      </c>
      <c r="DN22" s="130"/>
      <c r="DO22" s="149">
        <f t="shared" si="105"/>
        <v>0</v>
      </c>
      <c r="DP22" s="130"/>
      <c r="DQ22" s="149">
        <f t="shared" si="106"/>
        <v>0</v>
      </c>
      <c r="DR22" s="130"/>
      <c r="DS22" s="149">
        <f t="shared" si="107"/>
        <v>0</v>
      </c>
      <c r="DT22" s="130"/>
      <c r="DU22" s="149">
        <f t="shared" si="108"/>
        <v>0</v>
      </c>
      <c r="DV22" s="130"/>
      <c r="DW22" s="149">
        <f t="shared" si="109"/>
        <v>0</v>
      </c>
      <c r="DX22" s="130"/>
      <c r="DY22" s="149">
        <f t="shared" si="110"/>
        <v>0</v>
      </c>
      <c r="DZ22" s="130"/>
      <c r="EA22" s="149">
        <f t="shared" ref="EA22:EA24" si="116">(DZ22*$E22*$F22*((1-$G22)+$G22*$J22*$H22*EA$11))</f>
        <v>0</v>
      </c>
      <c r="EB22" s="130"/>
      <c r="EC22" s="149">
        <f t="shared" si="111"/>
        <v>0</v>
      </c>
      <c r="ED22" s="130"/>
      <c r="EE22" s="149">
        <f t="shared" si="112"/>
        <v>0</v>
      </c>
      <c r="EF22" s="130"/>
      <c r="EG22" s="149">
        <f t="shared" si="113"/>
        <v>0</v>
      </c>
      <c r="EH22" s="130"/>
      <c r="EI22" s="132"/>
      <c r="EJ22" s="130"/>
      <c r="EK22" s="132"/>
      <c r="EL22" s="130"/>
      <c r="EM22" s="149">
        <f t="shared" si="114"/>
        <v>0</v>
      </c>
      <c r="EN22" s="130"/>
      <c r="EO22" s="149">
        <f t="shared" si="115"/>
        <v>0</v>
      </c>
      <c r="EP22" s="130"/>
      <c r="EQ22" s="132"/>
      <c r="ER22" s="150">
        <v>6</v>
      </c>
      <c r="ES22" s="149">
        <f t="shared" ref="ES22:ES24" si="117">(ER22*$E22*$F22*((1-$G22)+$G22*$J22*$H22))</f>
        <v>585272.27613600006</v>
      </c>
      <c r="ET22" s="151"/>
      <c r="EU22" s="151"/>
      <c r="EV22" s="130">
        <v>1</v>
      </c>
      <c r="EW22" s="149">
        <f>(EV22*$E22*$F22*((1-$G22)+$G22*$H22))</f>
        <v>90029.7</v>
      </c>
      <c r="EX22" s="149"/>
      <c r="EY22" s="149"/>
      <c r="EZ22" s="137">
        <f t="shared" si="58"/>
        <v>7</v>
      </c>
      <c r="FA22" s="137">
        <f t="shared" si="58"/>
        <v>675301.97613600001</v>
      </c>
    </row>
    <row r="23" spans="1:157" s="2" customFormat="1" ht="30" customHeight="1" x14ac:dyDescent="0.25">
      <c r="A23" s="143"/>
      <c r="B23" s="144">
        <v>9</v>
      </c>
      <c r="C23" s="144" t="s">
        <v>181</v>
      </c>
      <c r="D23" s="145" t="s">
        <v>182</v>
      </c>
      <c r="E23" s="125">
        <v>15030</v>
      </c>
      <c r="F23" s="146">
        <v>9.74</v>
      </c>
      <c r="G23" s="147">
        <v>0.1827</v>
      </c>
      <c r="H23" s="128">
        <v>1.4</v>
      </c>
      <c r="I23" s="152"/>
      <c r="J23" s="148">
        <v>1.4</v>
      </c>
      <c r="K23" s="148">
        <v>1.68</v>
      </c>
      <c r="L23" s="148">
        <v>2.23</v>
      </c>
      <c r="M23" s="148">
        <v>2.57</v>
      </c>
      <c r="N23" s="130"/>
      <c r="O23" s="149">
        <f t="shared" si="61"/>
        <v>0</v>
      </c>
      <c r="P23" s="132"/>
      <c r="Q23" s="149">
        <f t="shared" si="61"/>
        <v>0</v>
      </c>
      <c r="R23" s="149"/>
      <c r="S23" s="149">
        <v>0</v>
      </c>
      <c r="T23" s="149"/>
      <c r="U23" s="149"/>
      <c r="V23" s="132"/>
      <c r="W23" s="149">
        <f t="shared" si="63"/>
        <v>0</v>
      </c>
      <c r="X23" s="150"/>
      <c r="Y23" s="149">
        <f t="shared" si="64"/>
        <v>0</v>
      </c>
      <c r="Z23" s="130"/>
      <c r="AA23" s="149">
        <f t="shared" si="65"/>
        <v>0</v>
      </c>
      <c r="AB23" s="130"/>
      <c r="AC23" s="149">
        <f t="shared" si="66"/>
        <v>0</v>
      </c>
      <c r="AD23" s="132"/>
      <c r="AE23" s="149">
        <f t="shared" si="67"/>
        <v>0</v>
      </c>
      <c r="AF23" s="132"/>
      <c r="AG23" s="149">
        <f t="shared" si="68"/>
        <v>0</v>
      </c>
      <c r="AH23" s="132"/>
      <c r="AI23" s="149">
        <f t="shared" si="69"/>
        <v>0</v>
      </c>
      <c r="AJ23" s="132"/>
      <c r="AK23" s="132"/>
      <c r="AL23" s="132"/>
      <c r="AM23" s="132"/>
      <c r="AN23" s="130"/>
      <c r="AO23" s="149">
        <f t="shared" si="70"/>
        <v>0</v>
      </c>
      <c r="AP23" s="132"/>
      <c r="AQ23" s="149">
        <f t="shared" si="71"/>
        <v>0</v>
      </c>
      <c r="AR23" s="130"/>
      <c r="AS23" s="149">
        <f t="shared" si="72"/>
        <v>0</v>
      </c>
      <c r="AT23" s="130"/>
      <c r="AU23" s="149">
        <f t="shared" si="73"/>
        <v>0</v>
      </c>
      <c r="AV23" s="132"/>
      <c r="AW23" s="149">
        <f t="shared" si="74"/>
        <v>0</v>
      </c>
      <c r="AX23" s="130"/>
      <c r="AY23" s="149">
        <f t="shared" si="75"/>
        <v>0</v>
      </c>
      <c r="AZ23" s="130"/>
      <c r="BA23" s="149">
        <f t="shared" si="76"/>
        <v>0</v>
      </c>
      <c r="BB23" s="130"/>
      <c r="BC23" s="149">
        <f t="shared" si="77"/>
        <v>0</v>
      </c>
      <c r="BD23" s="130"/>
      <c r="BE23" s="149">
        <f t="shared" si="78"/>
        <v>0</v>
      </c>
      <c r="BF23" s="130"/>
      <c r="BG23" s="149">
        <f t="shared" si="79"/>
        <v>0</v>
      </c>
      <c r="BH23" s="130"/>
      <c r="BI23" s="149">
        <f t="shared" si="80"/>
        <v>0</v>
      </c>
      <c r="BJ23" s="132">
        <v>0</v>
      </c>
      <c r="BK23" s="132">
        <v>0</v>
      </c>
      <c r="BL23" s="130"/>
      <c r="BM23" s="149">
        <f t="shared" si="81"/>
        <v>0</v>
      </c>
      <c r="BN23" s="130"/>
      <c r="BO23" s="149">
        <f t="shared" si="82"/>
        <v>0</v>
      </c>
      <c r="BP23" s="130"/>
      <c r="BQ23" s="149">
        <f t="shared" si="83"/>
        <v>0</v>
      </c>
      <c r="BR23" s="130"/>
      <c r="BS23" s="149">
        <f t="shared" si="84"/>
        <v>0</v>
      </c>
      <c r="BT23" s="130"/>
      <c r="BU23" s="149">
        <f t="shared" si="85"/>
        <v>0</v>
      </c>
      <c r="BV23" s="130"/>
      <c r="BW23" s="149">
        <f t="shared" si="86"/>
        <v>0</v>
      </c>
      <c r="BX23" s="130"/>
      <c r="BY23" s="149">
        <f t="shared" si="87"/>
        <v>0</v>
      </c>
      <c r="BZ23" s="130"/>
      <c r="CA23" s="149">
        <f t="shared" si="88"/>
        <v>0</v>
      </c>
      <c r="CB23" s="134"/>
      <c r="CC23" s="149">
        <f t="shared" si="89"/>
        <v>0</v>
      </c>
      <c r="CD23" s="130"/>
      <c r="CE23" s="149">
        <f t="shared" si="89"/>
        <v>0</v>
      </c>
      <c r="CF23" s="132"/>
      <c r="CG23" s="149">
        <f t="shared" si="90"/>
        <v>0</v>
      </c>
      <c r="CH23" s="130"/>
      <c r="CI23" s="149">
        <f t="shared" si="91"/>
        <v>0</v>
      </c>
      <c r="CJ23" s="130"/>
      <c r="CK23" s="149">
        <f t="shared" si="92"/>
        <v>0</v>
      </c>
      <c r="CL23" s="130"/>
      <c r="CM23" s="149">
        <f t="shared" si="93"/>
        <v>0</v>
      </c>
      <c r="CN23" s="130"/>
      <c r="CO23" s="149">
        <f t="shared" si="94"/>
        <v>0</v>
      </c>
      <c r="CP23" s="132"/>
      <c r="CQ23" s="149">
        <f t="shared" si="95"/>
        <v>0</v>
      </c>
      <c r="CR23" s="130"/>
      <c r="CS23" s="149">
        <f t="shared" si="95"/>
        <v>0</v>
      </c>
      <c r="CT23" s="130"/>
      <c r="CU23" s="149">
        <f t="shared" si="96"/>
        <v>0</v>
      </c>
      <c r="CV23" s="132"/>
      <c r="CW23" s="149">
        <f t="shared" si="97"/>
        <v>0</v>
      </c>
      <c r="CX23" s="132"/>
      <c r="CY23" s="149">
        <f t="shared" si="98"/>
        <v>0</v>
      </c>
      <c r="CZ23" s="132"/>
      <c r="DA23" s="149">
        <f t="shared" si="99"/>
        <v>0</v>
      </c>
      <c r="DB23" s="130"/>
      <c r="DC23" s="149">
        <f t="shared" si="100"/>
        <v>0</v>
      </c>
      <c r="DD23" s="130"/>
      <c r="DE23" s="149">
        <f t="shared" si="101"/>
        <v>0</v>
      </c>
      <c r="DF23" s="130">
        <v>0</v>
      </c>
      <c r="DG23" s="149">
        <v>0</v>
      </c>
      <c r="DH23" s="132"/>
      <c r="DI23" s="149">
        <f t="shared" si="102"/>
        <v>0</v>
      </c>
      <c r="DJ23" s="130"/>
      <c r="DK23" s="149">
        <f t="shared" si="103"/>
        <v>0</v>
      </c>
      <c r="DL23" s="130"/>
      <c r="DM23" s="149">
        <f t="shared" si="104"/>
        <v>0</v>
      </c>
      <c r="DN23" s="130"/>
      <c r="DO23" s="149">
        <f t="shared" si="105"/>
        <v>0</v>
      </c>
      <c r="DP23" s="130"/>
      <c r="DQ23" s="149">
        <f t="shared" si="106"/>
        <v>0</v>
      </c>
      <c r="DR23" s="130"/>
      <c r="DS23" s="149">
        <f t="shared" si="107"/>
        <v>0</v>
      </c>
      <c r="DT23" s="130"/>
      <c r="DU23" s="149">
        <f t="shared" si="108"/>
        <v>0</v>
      </c>
      <c r="DV23" s="130"/>
      <c r="DW23" s="149">
        <f t="shared" si="109"/>
        <v>0</v>
      </c>
      <c r="DX23" s="130"/>
      <c r="DY23" s="149">
        <f t="shared" si="110"/>
        <v>0</v>
      </c>
      <c r="DZ23" s="130"/>
      <c r="EA23" s="149">
        <f t="shared" si="116"/>
        <v>0</v>
      </c>
      <c r="EB23" s="130"/>
      <c r="EC23" s="149">
        <f t="shared" si="111"/>
        <v>0</v>
      </c>
      <c r="ED23" s="130"/>
      <c r="EE23" s="149">
        <f t="shared" si="112"/>
        <v>0</v>
      </c>
      <c r="EF23" s="130"/>
      <c r="EG23" s="149">
        <f t="shared" si="113"/>
        <v>0</v>
      </c>
      <c r="EH23" s="130"/>
      <c r="EI23" s="132"/>
      <c r="EJ23" s="130"/>
      <c r="EK23" s="132"/>
      <c r="EL23" s="130"/>
      <c r="EM23" s="149">
        <f t="shared" si="114"/>
        <v>0</v>
      </c>
      <c r="EN23" s="130"/>
      <c r="EO23" s="149">
        <f t="shared" si="115"/>
        <v>0</v>
      </c>
      <c r="EP23" s="130"/>
      <c r="EQ23" s="132"/>
      <c r="ER23" s="150">
        <v>18</v>
      </c>
      <c r="ES23" s="149">
        <f>(ER23*$E23*$F23*((1-$G23)+$G23*$J23*$H23))</f>
        <v>3097227.9733632002</v>
      </c>
      <c r="ET23" s="151"/>
      <c r="EU23" s="151"/>
      <c r="EV23" s="130">
        <v>1</v>
      </c>
      <c r="EW23" s="149">
        <f>(EV23*$E23*$F23*((1-$G23)+$G23*$H23))</f>
        <v>157090.54197600001</v>
      </c>
      <c r="EX23" s="149"/>
      <c r="EY23" s="149"/>
      <c r="EZ23" s="137">
        <f t="shared" si="58"/>
        <v>19</v>
      </c>
      <c r="FA23" s="137">
        <f t="shared" si="58"/>
        <v>3254318.5153392004</v>
      </c>
    </row>
    <row r="24" spans="1:157" s="2" customFormat="1" ht="30" customHeight="1" x14ac:dyDescent="0.25">
      <c r="A24" s="143"/>
      <c r="B24" s="144">
        <v>10</v>
      </c>
      <c r="C24" s="144" t="s">
        <v>183</v>
      </c>
      <c r="D24" s="145" t="s">
        <v>184</v>
      </c>
      <c r="E24" s="125">
        <v>15030</v>
      </c>
      <c r="F24" s="146">
        <v>10.65</v>
      </c>
      <c r="G24" s="147">
        <v>0.1759</v>
      </c>
      <c r="H24" s="128">
        <v>1.4</v>
      </c>
      <c r="I24" s="153"/>
      <c r="J24" s="148">
        <v>1.4</v>
      </c>
      <c r="K24" s="148">
        <v>1.68</v>
      </c>
      <c r="L24" s="148">
        <v>2.23</v>
      </c>
      <c r="M24" s="148">
        <v>2.57</v>
      </c>
      <c r="N24" s="130"/>
      <c r="O24" s="149">
        <f t="shared" si="61"/>
        <v>0</v>
      </c>
      <c r="P24" s="132"/>
      <c r="Q24" s="149">
        <f t="shared" si="61"/>
        <v>0</v>
      </c>
      <c r="R24" s="149"/>
      <c r="S24" s="149">
        <v>0</v>
      </c>
      <c r="T24" s="149"/>
      <c r="U24" s="149"/>
      <c r="V24" s="132"/>
      <c r="W24" s="149">
        <f t="shared" si="63"/>
        <v>0</v>
      </c>
      <c r="X24" s="150"/>
      <c r="Y24" s="149">
        <f t="shared" si="64"/>
        <v>0</v>
      </c>
      <c r="Z24" s="130"/>
      <c r="AA24" s="149">
        <f t="shared" si="65"/>
        <v>0</v>
      </c>
      <c r="AB24" s="130"/>
      <c r="AC24" s="149">
        <f t="shared" si="66"/>
        <v>0</v>
      </c>
      <c r="AD24" s="132"/>
      <c r="AE24" s="149">
        <f t="shared" si="67"/>
        <v>0</v>
      </c>
      <c r="AF24" s="132"/>
      <c r="AG24" s="149">
        <f t="shared" si="68"/>
        <v>0</v>
      </c>
      <c r="AH24" s="132"/>
      <c r="AI24" s="149">
        <f t="shared" si="69"/>
        <v>0</v>
      </c>
      <c r="AJ24" s="132"/>
      <c r="AK24" s="132"/>
      <c r="AL24" s="132"/>
      <c r="AM24" s="132"/>
      <c r="AN24" s="130"/>
      <c r="AO24" s="149">
        <f t="shared" si="70"/>
        <v>0</v>
      </c>
      <c r="AP24" s="132"/>
      <c r="AQ24" s="149">
        <f t="shared" si="71"/>
        <v>0</v>
      </c>
      <c r="AR24" s="130"/>
      <c r="AS24" s="149">
        <f t="shared" si="72"/>
        <v>0</v>
      </c>
      <c r="AT24" s="130"/>
      <c r="AU24" s="149">
        <f t="shared" si="73"/>
        <v>0</v>
      </c>
      <c r="AV24" s="132"/>
      <c r="AW24" s="149">
        <f t="shared" si="74"/>
        <v>0</v>
      </c>
      <c r="AX24" s="130"/>
      <c r="AY24" s="149">
        <f t="shared" si="75"/>
        <v>0</v>
      </c>
      <c r="AZ24" s="130"/>
      <c r="BA24" s="149">
        <f t="shared" si="76"/>
        <v>0</v>
      </c>
      <c r="BB24" s="130"/>
      <c r="BC24" s="149">
        <f t="shared" si="77"/>
        <v>0</v>
      </c>
      <c r="BD24" s="130"/>
      <c r="BE24" s="149">
        <f t="shared" si="78"/>
        <v>0</v>
      </c>
      <c r="BF24" s="130"/>
      <c r="BG24" s="149">
        <f t="shared" si="79"/>
        <v>0</v>
      </c>
      <c r="BH24" s="130"/>
      <c r="BI24" s="149">
        <f t="shared" si="80"/>
        <v>0</v>
      </c>
      <c r="BJ24" s="132">
        <v>0</v>
      </c>
      <c r="BK24" s="132">
        <v>0</v>
      </c>
      <c r="BL24" s="130"/>
      <c r="BM24" s="149">
        <f t="shared" si="81"/>
        <v>0</v>
      </c>
      <c r="BN24" s="130"/>
      <c r="BO24" s="149">
        <f t="shared" si="82"/>
        <v>0</v>
      </c>
      <c r="BP24" s="130"/>
      <c r="BQ24" s="149">
        <f t="shared" si="83"/>
        <v>0</v>
      </c>
      <c r="BR24" s="130"/>
      <c r="BS24" s="149">
        <f t="shared" si="84"/>
        <v>0</v>
      </c>
      <c r="BT24" s="130"/>
      <c r="BU24" s="149">
        <f t="shared" si="85"/>
        <v>0</v>
      </c>
      <c r="BV24" s="130"/>
      <c r="BW24" s="149">
        <f t="shared" si="86"/>
        <v>0</v>
      </c>
      <c r="BX24" s="130"/>
      <c r="BY24" s="149">
        <f t="shared" si="87"/>
        <v>0</v>
      </c>
      <c r="BZ24" s="130"/>
      <c r="CA24" s="149">
        <f t="shared" si="88"/>
        <v>0</v>
      </c>
      <c r="CB24" s="134"/>
      <c r="CC24" s="149">
        <f t="shared" si="89"/>
        <v>0</v>
      </c>
      <c r="CD24" s="130"/>
      <c r="CE24" s="149">
        <f t="shared" si="89"/>
        <v>0</v>
      </c>
      <c r="CF24" s="132"/>
      <c r="CG24" s="149">
        <f t="shared" si="90"/>
        <v>0</v>
      </c>
      <c r="CH24" s="130"/>
      <c r="CI24" s="149">
        <f t="shared" si="91"/>
        <v>0</v>
      </c>
      <c r="CJ24" s="130"/>
      <c r="CK24" s="149">
        <f t="shared" si="92"/>
        <v>0</v>
      </c>
      <c r="CL24" s="130"/>
      <c r="CM24" s="149">
        <f t="shared" si="93"/>
        <v>0</v>
      </c>
      <c r="CN24" s="130"/>
      <c r="CO24" s="149">
        <f t="shared" si="94"/>
        <v>0</v>
      </c>
      <c r="CP24" s="132"/>
      <c r="CQ24" s="149">
        <f t="shared" si="95"/>
        <v>0</v>
      </c>
      <c r="CR24" s="130"/>
      <c r="CS24" s="149">
        <f t="shared" si="95"/>
        <v>0</v>
      </c>
      <c r="CT24" s="130"/>
      <c r="CU24" s="149">
        <f t="shared" si="96"/>
        <v>0</v>
      </c>
      <c r="CV24" s="132"/>
      <c r="CW24" s="149">
        <f t="shared" si="97"/>
        <v>0</v>
      </c>
      <c r="CX24" s="132"/>
      <c r="CY24" s="149">
        <f t="shared" si="98"/>
        <v>0</v>
      </c>
      <c r="CZ24" s="132"/>
      <c r="DA24" s="149">
        <f t="shared" si="99"/>
        <v>0</v>
      </c>
      <c r="DB24" s="130"/>
      <c r="DC24" s="149">
        <f t="shared" si="100"/>
        <v>0</v>
      </c>
      <c r="DD24" s="130"/>
      <c r="DE24" s="149">
        <f t="shared" si="101"/>
        <v>0</v>
      </c>
      <c r="DF24" s="130">
        <v>0</v>
      </c>
      <c r="DG24" s="149">
        <v>0</v>
      </c>
      <c r="DH24" s="132"/>
      <c r="DI24" s="149">
        <f t="shared" si="102"/>
        <v>0</v>
      </c>
      <c r="DJ24" s="130"/>
      <c r="DK24" s="149">
        <f t="shared" si="103"/>
        <v>0</v>
      </c>
      <c r="DL24" s="130"/>
      <c r="DM24" s="149">
        <f t="shared" si="104"/>
        <v>0</v>
      </c>
      <c r="DN24" s="130"/>
      <c r="DO24" s="149">
        <f t="shared" si="105"/>
        <v>0</v>
      </c>
      <c r="DP24" s="130"/>
      <c r="DQ24" s="149">
        <f t="shared" si="106"/>
        <v>0</v>
      </c>
      <c r="DR24" s="130"/>
      <c r="DS24" s="149">
        <f t="shared" si="107"/>
        <v>0</v>
      </c>
      <c r="DT24" s="130"/>
      <c r="DU24" s="149">
        <f t="shared" si="108"/>
        <v>0</v>
      </c>
      <c r="DV24" s="130"/>
      <c r="DW24" s="149">
        <f t="shared" si="109"/>
        <v>0</v>
      </c>
      <c r="DX24" s="130"/>
      <c r="DY24" s="149">
        <f t="shared" si="110"/>
        <v>0</v>
      </c>
      <c r="DZ24" s="130"/>
      <c r="EA24" s="149">
        <f t="shared" si="116"/>
        <v>0</v>
      </c>
      <c r="EB24" s="130"/>
      <c r="EC24" s="149">
        <f t="shared" si="111"/>
        <v>0</v>
      </c>
      <c r="ED24" s="130"/>
      <c r="EE24" s="149">
        <f t="shared" si="112"/>
        <v>0</v>
      </c>
      <c r="EF24" s="130"/>
      <c r="EG24" s="149">
        <f t="shared" si="113"/>
        <v>0</v>
      </c>
      <c r="EH24" s="130"/>
      <c r="EI24" s="132"/>
      <c r="EJ24" s="130"/>
      <c r="EK24" s="132"/>
      <c r="EL24" s="130"/>
      <c r="EM24" s="149">
        <f t="shared" si="114"/>
        <v>0</v>
      </c>
      <c r="EN24" s="130"/>
      <c r="EO24" s="149">
        <f t="shared" si="115"/>
        <v>0</v>
      </c>
      <c r="EP24" s="130"/>
      <c r="EQ24" s="132"/>
      <c r="ER24" s="150">
        <v>11</v>
      </c>
      <c r="ES24" s="149">
        <f t="shared" si="117"/>
        <v>2058094.2365280003</v>
      </c>
      <c r="ET24" s="151"/>
      <c r="EU24" s="151"/>
      <c r="EV24" s="130">
        <v>3</v>
      </c>
      <c r="EW24" s="149">
        <f t="shared" ref="EW24" si="118">(EV24*$E24*$F24*((1-$G24)+$G24*$H24))</f>
        <v>513995.97005999996</v>
      </c>
      <c r="EX24" s="149"/>
      <c r="EY24" s="149"/>
      <c r="EZ24" s="137">
        <f t="shared" si="58"/>
        <v>14</v>
      </c>
      <c r="FA24" s="137">
        <f t="shared" si="58"/>
        <v>2572090.2065880001</v>
      </c>
    </row>
    <row r="25" spans="1:157" s="119" customFormat="1" ht="15" customHeight="1" x14ac:dyDescent="0.25">
      <c r="A25" s="154">
        <v>3</v>
      </c>
      <c r="B25" s="154"/>
      <c r="C25" s="111" t="s">
        <v>185</v>
      </c>
      <c r="D25" s="155" t="s">
        <v>186</v>
      </c>
      <c r="E25" s="125">
        <v>15030</v>
      </c>
      <c r="F25" s="156"/>
      <c r="G25" s="127"/>
      <c r="H25" s="115"/>
      <c r="I25" s="115"/>
      <c r="J25" s="157"/>
      <c r="K25" s="157"/>
      <c r="L25" s="157"/>
      <c r="M25" s="158">
        <v>2.57</v>
      </c>
      <c r="N25" s="159">
        <f t="shared" ref="N25:BY25" si="119">N26</f>
        <v>1</v>
      </c>
      <c r="O25" s="159">
        <f t="shared" si="119"/>
        <v>20621.16</v>
      </c>
      <c r="P25" s="159">
        <f t="shared" si="119"/>
        <v>0</v>
      </c>
      <c r="Q25" s="159">
        <f t="shared" si="119"/>
        <v>0</v>
      </c>
      <c r="R25" s="159">
        <v>0</v>
      </c>
      <c r="S25" s="159">
        <v>0</v>
      </c>
      <c r="T25" s="159">
        <v>0</v>
      </c>
      <c r="U25" s="159">
        <v>0</v>
      </c>
      <c r="V25" s="159">
        <f t="shared" si="119"/>
        <v>0</v>
      </c>
      <c r="W25" s="159">
        <f t="shared" si="119"/>
        <v>0</v>
      </c>
      <c r="X25" s="159">
        <f t="shared" si="119"/>
        <v>0</v>
      </c>
      <c r="Y25" s="159">
        <f t="shared" si="119"/>
        <v>0</v>
      </c>
      <c r="Z25" s="159">
        <f t="shared" si="119"/>
        <v>0</v>
      </c>
      <c r="AA25" s="159">
        <f t="shared" si="119"/>
        <v>0</v>
      </c>
      <c r="AB25" s="159">
        <f t="shared" si="119"/>
        <v>0</v>
      </c>
      <c r="AC25" s="159">
        <f t="shared" si="119"/>
        <v>0</v>
      </c>
      <c r="AD25" s="159">
        <f t="shared" si="119"/>
        <v>1</v>
      </c>
      <c r="AE25" s="159">
        <f t="shared" si="119"/>
        <v>20621.16</v>
      </c>
      <c r="AF25" s="159">
        <f t="shared" si="119"/>
        <v>0</v>
      </c>
      <c r="AG25" s="159">
        <f t="shared" si="119"/>
        <v>0</v>
      </c>
      <c r="AH25" s="159">
        <f t="shared" si="119"/>
        <v>0</v>
      </c>
      <c r="AI25" s="159">
        <f t="shared" si="119"/>
        <v>0</v>
      </c>
      <c r="AJ25" s="159">
        <f t="shared" si="119"/>
        <v>0</v>
      </c>
      <c r="AK25" s="159">
        <f t="shared" si="119"/>
        <v>0</v>
      </c>
      <c r="AL25" s="159">
        <f t="shared" si="119"/>
        <v>0</v>
      </c>
      <c r="AM25" s="159">
        <f t="shared" si="119"/>
        <v>0</v>
      </c>
      <c r="AN25" s="159">
        <f t="shared" si="119"/>
        <v>0</v>
      </c>
      <c r="AO25" s="159">
        <f t="shared" si="119"/>
        <v>0</v>
      </c>
      <c r="AP25" s="159">
        <f t="shared" si="119"/>
        <v>0</v>
      </c>
      <c r="AQ25" s="159">
        <f t="shared" si="119"/>
        <v>0</v>
      </c>
      <c r="AR25" s="159">
        <f t="shared" si="119"/>
        <v>0</v>
      </c>
      <c r="AS25" s="159">
        <f t="shared" si="119"/>
        <v>0</v>
      </c>
      <c r="AT25" s="159">
        <f t="shared" si="119"/>
        <v>0</v>
      </c>
      <c r="AU25" s="159">
        <f t="shared" si="119"/>
        <v>0</v>
      </c>
      <c r="AV25" s="159">
        <f t="shared" si="119"/>
        <v>0</v>
      </c>
      <c r="AW25" s="159">
        <f t="shared" si="119"/>
        <v>0</v>
      </c>
      <c r="AX25" s="159">
        <f t="shared" si="119"/>
        <v>0</v>
      </c>
      <c r="AY25" s="159">
        <f t="shared" si="119"/>
        <v>0</v>
      </c>
      <c r="AZ25" s="159">
        <f t="shared" si="119"/>
        <v>0</v>
      </c>
      <c r="BA25" s="159">
        <f t="shared" si="119"/>
        <v>0</v>
      </c>
      <c r="BB25" s="159">
        <f t="shared" si="119"/>
        <v>0</v>
      </c>
      <c r="BC25" s="159">
        <f t="shared" si="119"/>
        <v>0</v>
      </c>
      <c r="BD25" s="159">
        <f t="shared" si="119"/>
        <v>30</v>
      </c>
      <c r="BE25" s="159">
        <f t="shared" si="119"/>
        <v>618634.79999999993</v>
      </c>
      <c r="BF25" s="159">
        <f t="shared" si="119"/>
        <v>0</v>
      </c>
      <c r="BG25" s="159">
        <f t="shared" si="119"/>
        <v>0</v>
      </c>
      <c r="BH25" s="159">
        <f t="shared" si="119"/>
        <v>0</v>
      </c>
      <c r="BI25" s="159">
        <f t="shared" si="119"/>
        <v>0</v>
      </c>
      <c r="BJ25" s="121">
        <v>0</v>
      </c>
      <c r="BK25" s="121">
        <v>0</v>
      </c>
      <c r="BL25" s="159">
        <f t="shared" si="119"/>
        <v>0</v>
      </c>
      <c r="BM25" s="159">
        <f t="shared" si="119"/>
        <v>0</v>
      </c>
      <c r="BN25" s="159">
        <f t="shared" si="119"/>
        <v>0</v>
      </c>
      <c r="BO25" s="159">
        <f t="shared" si="119"/>
        <v>0</v>
      </c>
      <c r="BP25" s="159">
        <f t="shared" si="119"/>
        <v>0</v>
      </c>
      <c r="BQ25" s="159">
        <f t="shared" si="119"/>
        <v>0</v>
      </c>
      <c r="BR25" s="159">
        <f t="shared" si="119"/>
        <v>0</v>
      </c>
      <c r="BS25" s="159">
        <f t="shared" si="119"/>
        <v>0</v>
      </c>
      <c r="BT25" s="159">
        <f t="shared" si="119"/>
        <v>5</v>
      </c>
      <c r="BU25" s="159">
        <f t="shared" si="119"/>
        <v>103105.79999999999</v>
      </c>
      <c r="BV25" s="159">
        <f t="shared" si="119"/>
        <v>0</v>
      </c>
      <c r="BW25" s="159">
        <f t="shared" si="119"/>
        <v>0</v>
      </c>
      <c r="BX25" s="159">
        <f t="shared" si="119"/>
        <v>0</v>
      </c>
      <c r="BY25" s="159">
        <f t="shared" si="119"/>
        <v>0</v>
      </c>
      <c r="BZ25" s="159">
        <f t="shared" ref="BZ25:EK25" si="120">BZ26</f>
        <v>0</v>
      </c>
      <c r="CA25" s="159">
        <f t="shared" si="120"/>
        <v>0</v>
      </c>
      <c r="CB25" s="159">
        <f t="shared" si="120"/>
        <v>0</v>
      </c>
      <c r="CC25" s="159">
        <f t="shared" si="120"/>
        <v>0</v>
      </c>
      <c r="CD25" s="159">
        <f t="shared" si="120"/>
        <v>0</v>
      </c>
      <c r="CE25" s="159">
        <f t="shared" si="120"/>
        <v>0</v>
      </c>
      <c r="CF25" s="159">
        <f t="shared" si="120"/>
        <v>0</v>
      </c>
      <c r="CG25" s="159">
        <f t="shared" si="120"/>
        <v>0</v>
      </c>
      <c r="CH25" s="159">
        <f t="shared" si="120"/>
        <v>0</v>
      </c>
      <c r="CI25" s="159">
        <f t="shared" si="120"/>
        <v>0</v>
      </c>
      <c r="CJ25" s="159">
        <f t="shared" si="120"/>
        <v>0</v>
      </c>
      <c r="CK25" s="159">
        <f t="shared" si="120"/>
        <v>0</v>
      </c>
      <c r="CL25" s="159">
        <f t="shared" si="120"/>
        <v>0</v>
      </c>
      <c r="CM25" s="159">
        <f t="shared" si="120"/>
        <v>0</v>
      </c>
      <c r="CN25" s="159">
        <f t="shared" si="120"/>
        <v>2</v>
      </c>
      <c r="CO25" s="159">
        <f t="shared" si="120"/>
        <v>41242.32</v>
      </c>
      <c r="CP25" s="159">
        <f t="shared" si="120"/>
        <v>0</v>
      </c>
      <c r="CQ25" s="159">
        <f t="shared" si="120"/>
        <v>0</v>
      </c>
      <c r="CR25" s="159">
        <f t="shared" si="120"/>
        <v>0</v>
      </c>
      <c r="CS25" s="159">
        <f t="shared" si="120"/>
        <v>0</v>
      </c>
      <c r="CT25" s="159">
        <f t="shared" si="120"/>
        <v>0</v>
      </c>
      <c r="CU25" s="159">
        <f t="shared" si="120"/>
        <v>0</v>
      </c>
      <c r="CV25" s="159">
        <f t="shared" si="120"/>
        <v>0</v>
      </c>
      <c r="CW25" s="159">
        <f t="shared" si="120"/>
        <v>0</v>
      </c>
      <c r="CX25" s="159">
        <f t="shared" si="120"/>
        <v>0</v>
      </c>
      <c r="CY25" s="159">
        <f t="shared" si="120"/>
        <v>0</v>
      </c>
      <c r="CZ25" s="159">
        <f t="shared" si="120"/>
        <v>0</v>
      </c>
      <c r="DA25" s="159">
        <f t="shared" si="120"/>
        <v>0</v>
      </c>
      <c r="DB25" s="159">
        <f t="shared" si="120"/>
        <v>0</v>
      </c>
      <c r="DC25" s="159">
        <f t="shared" si="120"/>
        <v>0</v>
      </c>
      <c r="DD25" s="159">
        <f t="shared" si="120"/>
        <v>0</v>
      </c>
      <c r="DE25" s="159">
        <f t="shared" si="120"/>
        <v>0</v>
      </c>
      <c r="DF25" s="159">
        <v>0</v>
      </c>
      <c r="DG25" s="159">
        <v>0</v>
      </c>
      <c r="DH25" s="159">
        <f t="shared" si="120"/>
        <v>0</v>
      </c>
      <c r="DI25" s="159">
        <f t="shared" si="120"/>
        <v>0</v>
      </c>
      <c r="DJ25" s="159">
        <f t="shared" si="120"/>
        <v>0</v>
      </c>
      <c r="DK25" s="159">
        <f t="shared" si="120"/>
        <v>0</v>
      </c>
      <c r="DL25" s="159">
        <f t="shared" si="120"/>
        <v>0</v>
      </c>
      <c r="DM25" s="159">
        <f t="shared" si="120"/>
        <v>0</v>
      </c>
      <c r="DN25" s="159">
        <f t="shared" si="120"/>
        <v>0</v>
      </c>
      <c r="DO25" s="159">
        <f t="shared" si="120"/>
        <v>0</v>
      </c>
      <c r="DP25" s="159">
        <f t="shared" si="120"/>
        <v>0</v>
      </c>
      <c r="DQ25" s="159">
        <f t="shared" si="120"/>
        <v>0</v>
      </c>
      <c r="DR25" s="159">
        <f t="shared" si="120"/>
        <v>0</v>
      </c>
      <c r="DS25" s="159">
        <f t="shared" si="120"/>
        <v>0</v>
      </c>
      <c r="DT25" s="159">
        <f t="shared" si="120"/>
        <v>0</v>
      </c>
      <c r="DU25" s="159">
        <f t="shared" si="120"/>
        <v>0</v>
      </c>
      <c r="DV25" s="159">
        <f t="shared" si="120"/>
        <v>0</v>
      </c>
      <c r="DW25" s="159">
        <f t="shared" si="120"/>
        <v>0</v>
      </c>
      <c r="DX25" s="159">
        <f t="shared" si="120"/>
        <v>0</v>
      </c>
      <c r="DY25" s="159">
        <f t="shared" si="120"/>
        <v>0</v>
      </c>
      <c r="DZ25" s="159">
        <f t="shared" si="120"/>
        <v>0</v>
      </c>
      <c r="EA25" s="159">
        <f t="shared" si="120"/>
        <v>0</v>
      </c>
      <c r="EB25" s="159">
        <f t="shared" si="120"/>
        <v>0</v>
      </c>
      <c r="EC25" s="159">
        <f t="shared" si="120"/>
        <v>0</v>
      </c>
      <c r="ED25" s="159">
        <f t="shared" si="120"/>
        <v>0</v>
      </c>
      <c r="EE25" s="159">
        <f t="shared" si="120"/>
        <v>0</v>
      </c>
      <c r="EF25" s="159">
        <f t="shared" si="120"/>
        <v>0</v>
      </c>
      <c r="EG25" s="159">
        <f t="shared" si="120"/>
        <v>0</v>
      </c>
      <c r="EH25" s="159">
        <f t="shared" si="120"/>
        <v>0</v>
      </c>
      <c r="EI25" s="159">
        <f t="shared" si="120"/>
        <v>0</v>
      </c>
      <c r="EJ25" s="159">
        <f t="shared" si="120"/>
        <v>0</v>
      </c>
      <c r="EK25" s="159">
        <f t="shared" si="120"/>
        <v>0</v>
      </c>
      <c r="EL25" s="159">
        <f t="shared" ref="EL25:FA25" si="121">EL26</f>
        <v>0</v>
      </c>
      <c r="EM25" s="159">
        <f t="shared" si="121"/>
        <v>0</v>
      </c>
      <c r="EN25" s="159">
        <f t="shared" si="121"/>
        <v>0</v>
      </c>
      <c r="EO25" s="159">
        <f t="shared" si="121"/>
        <v>0</v>
      </c>
      <c r="EP25" s="159">
        <f t="shared" si="121"/>
        <v>0</v>
      </c>
      <c r="EQ25" s="159">
        <f t="shared" si="121"/>
        <v>0</v>
      </c>
      <c r="ER25" s="159">
        <f t="shared" si="121"/>
        <v>0</v>
      </c>
      <c r="ES25" s="159">
        <f t="shared" si="121"/>
        <v>0</v>
      </c>
      <c r="ET25" s="159">
        <f t="shared" si="121"/>
        <v>0</v>
      </c>
      <c r="EU25" s="159">
        <f t="shared" si="121"/>
        <v>0</v>
      </c>
      <c r="EV25" s="159">
        <f t="shared" si="121"/>
        <v>0</v>
      </c>
      <c r="EW25" s="159">
        <f t="shared" si="121"/>
        <v>0</v>
      </c>
      <c r="EX25" s="159"/>
      <c r="EY25" s="159"/>
      <c r="EZ25" s="159">
        <f t="shared" si="121"/>
        <v>39</v>
      </c>
      <c r="FA25" s="159">
        <f t="shared" si="121"/>
        <v>804225.23999999987</v>
      </c>
    </row>
    <row r="26" spans="1:157" ht="30" customHeight="1" x14ac:dyDescent="0.25">
      <c r="A26" s="122"/>
      <c r="B26" s="160">
        <v>11</v>
      </c>
      <c r="C26" s="161" t="s">
        <v>187</v>
      </c>
      <c r="D26" s="162" t="s">
        <v>188</v>
      </c>
      <c r="E26" s="125">
        <v>15030</v>
      </c>
      <c r="F26" s="163">
        <v>0.98</v>
      </c>
      <c r="G26" s="127"/>
      <c r="H26" s="164">
        <v>1</v>
      </c>
      <c r="I26" s="165"/>
      <c r="J26" s="166">
        <v>1.4</v>
      </c>
      <c r="K26" s="166">
        <v>1.68</v>
      </c>
      <c r="L26" s="166">
        <v>2.23</v>
      </c>
      <c r="M26" s="167">
        <v>2.57</v>
      </c>
      <c r="N26" s="168">
        <v>1</v>
      </c>
      <c r="O26" s="131">
        <f>N26*$E26*$F26*$H26*$J26*O$11</f>
        <v>20621.16</v>
      </c>
      <c r="P26" s="169"/>
      <c r="Q26" s="131">
        <f>P26*$E26*$F26*$H26*$J26*Q$11</f>
        <v>0</v>
      </c>
      <c r="R26" s="170"/>
      <c r="S26" s="170">
        <v>0</v>
      </c>
      <c r="T26" s="170"/>
      <c r="U26" s="170"/>
      <c r="V26" s="169"/>
      <c r="W26" s="131">
        <f>V26*$E26*$F26*$H26*$J26*W$11</f>
        <v>0</v>
      </c>
      <c r="X26" s="168"/>
      <c r="Y26" s="131">
        <f>X26*$E26*$F26*$H26*$J26*Y$11</f>
        <v>0</v>
      </c>
      <c r="Z26" s="168"/>
      <c r="AA26" s="131">
        <f>Z26*$E26*$F26*$H26*$J26*AA$11</f>
        <v>0</v>
      </c>
      <c r="AB26" s="168"/>
      <c r="AC26" s="131">
        <f>AB26*$E26*$F26*$H26*$J26*AC$11</f>
        <v>0</v>
      </c>
      <c r="AD26" s="171">
        <v>1</v>
      </c>
      <c r="AE26" s="131">
        <f>AD26*$E26*$F26*$H26*$J26*AE$11</f>
        <v>20621.16</v>
      </c>
      <c r="AF26" s="169"/>
      <c r="AG26" s="131">
        <f>AF26*$E26*$F26*$H26*$J26*AG$11</f>
        <v>0</v>
      </c>
      <c r="AH26" s="169"/>
      <c r="AI26" s="131">
        <f>AH26*$E26*$F26*$H26*$J26*AI$11</f>
        <v>0</v>
      </c>
      <c r="AJ26" s="169"/>
      <c r="AK26" s="172"/>
      <c r="AL26" s="169"/>
      <c r="AM26" s="169">
        <v>0</v>
      </c>
      <c r="AN26" s="168"/>
      <c r="AO26" s="131">
        <f>AN26*$E26*$F26*$H26*$J26*AO$11</f>
        <v>0</v>
      </c>
      <c r="AP26" s="169"/>
      <c r="AQ26" s="131">
        <f>AP26*$E26*$F26*$H26*$J26*AQ$11</f>
        <v>0</v>
      </c>
      <c r="AR26" s="168"/>
      <c r="AS26" s="131">
        <f>AR26*$E26*$F26*$H26*$J26*AS$11</f>
        <v>0</v>
      </c>
      <c r="AT26" s="173"/>
      <c r="AU26" s="131">
        <f>AT26*$E26*$F26*$H26*$J26*AU$11</f>
        <v>0</v>
      </c>
      <c r="AV26" s="169"/>
      <c r="AW26" s="131">
        <f>AV26*$E26*$F26*$H26*$J26*AW$11</f>
        <v>0</v>
      </c>
      <c r="AX26" s="169"/>
      <c r="AY26" s="131">
        <f>AX26*$E26*$F26*$H26*$J26*AY$11</f>
        <v>0</v>
      </c>
      <c r="AZ26" s="168"/>
      <c r="BA26" s="131">
        <f>AZ26*$E26*$F26*$H26*$J26*BA$11</f>
        <v>0</v>
      </c>
      <c r="BB26" s="168"/>
      <c r="BC26" s="131">
        <f>BB26*$E26*$F26*$H26*$J26*BC$11</f>
        <v>0</v>
      </c>
      <c r="BD26" s="168">
        <v>30</v>
      </c>
      <c r="BE26" s="131">
        <f>BD26*$E26*$F26*$H26*$J26*BE$11</f>
        <v>618634.79999999993</v>
      </c>
      <c r="BF26" s="168"/>
      <c r="BG26" s="131">
        <f>BF26*$E26*$F26*$H26*$J26*BG$11</f>
        <v>0</v>
      </c>
      <c r="BH26" s="168"/>
      <c r="BI26" s="131">
        <f>BH26*$E26*$F26*$H26*$J26*BI$11</f>
        <v>0</v>
      </c>
      <c r="BJ26" s="132">
        <v>0</v>
      </c>
      <c r="BK26" s="132">
        <v>0</v>
      </c>
      <c r="BL26" s="168"/>
      <c r="BM26" s="131">
        <f>BL26*$E26*$F26*$H26*$J26*BM$11</f>
        <v>0</v>
      </c>
      <c r="BN26" s="168"/>
      <c r="BO26" s="131">
        <f>BN26*$E26*$F26*$H26*$J26*BO$11</f>
        <v>0</v>
      </c>
      <c r="BP26" s="168"/>
      <c r="BQ26" s="131">
        <f>BP26*$E26*$F26*$H26*$J26*BQ$11</f>
        <v>0</v>
      </c>
      <c r="BR26" s="168"/>
      <c r="BS26" s="131">
        <f>BR26*$E26*$F26*$H26*$J26*BS$11</f>
        <v>0</v>
      </c>
      <c r="BT26" s="168">
        <v>5</v>
      </c>
      <c r="BU26" s="131">
        <f>BT26*$E26*$F26*$H26*$J26*BU$11</f>
        <v>103105.79999999999</v>
      </c>
      <c r="BV26" s="168"/>
      <c r="BW26" s="131">
        <f>BV26*$E26*$F26*$H26*$J26*BW$11</f>
        <v>0</v>
      </c>
      <c r="BX26" s="168"/>
      <c r="BY26" s="131">
        <f>BX26*$E26*$F26*$H26*$J26*BY$11</f>
        <v>0</v>
      </c>
      <c r="BZ26" s="168"/>
      <c r="CA26" s="131">
        <f>BZ26*$E26*$F26*$H26*$J26*CA$11</f>
        <v>0</v>
      </c>
      <c r="CB26" s="174"/>
      <c r="CC26" s="131">
        <f>CB26*$E26*$F26*$H26*$J26*CC$11</f>
        <v>0</v>
      </c>
      <c r="CD26" s="168"/>
      <c r="CE26" s="131">
        <f>CD26*$E26*$F26*$H26*$J26*CE$11</f>
        <v>0</v>
      </c>
      <c r="CF26" s="169"/>
      <c r="CG26" s="131">
        <f>CF26*$E26*$F26*$H26*$J26*CG$11</f>
        <v>0</v>
      </c>
      <c r="CH26" s="130"/>
      <c r="CI26" s="131">
        <f>CH26*$E26*$F26*$H26*$J26*CI$11</f>
        <v>0</v>
      </c>
      <c r="CJ26" s="168"/>
      <c r="CK26" s="131">
        <f>CJ26*$E26*$F26*$H26*$J26*CK$11</f>
        <v>0</v>
      </c>
      <c r="CL26" s="168"/>
      <c r="CM26" s="131">
        <f>CL26*$E26*$F26*$H26*$J26*CM$11</f>
        <v>0</v>
      </c>
      <c r="CN26" s="173">
        <v>2</v>
      </c>
      <c r="CO26" s="131">
        <f>CN26*$E26*$F26*$H26*$J26*CO$11</f>
        <v>41242.32</v>
      </c>
      <c r="CP26" s="169"/>
      <c r="CQ26" s="135">
        <f>SUM(CP26*$E26*$F26*$H26*$K26*$CQ$11)</f>
        <v>0</v>
      </c>
      <c r="CR26" s="168"/>
      <c r="CS26" s="135">
        <f>SUM(CR26*$E26*$F26*$H26*$K26*$CQ$11)</f>
        <v>0</v>
      </c>
      <c r="CT26" s="168"/>
      <c r="CU26" s="135">
        <f t="shared" ref="CU26" si="122">SUM(CT26*$E26*$F26*$H26*$K26*$CQ$11)</f>
        <v>0</v>
      </c>
      <c r="CV26" s="169"/>
      <c r="CW26" s="135">
        <f t="shared" ref="CW26" si="123">SUM(CV26*$E26*$F26*$H26*$K26*$CQ$11)</f>
        <v>0</v>
      </c>
      <c r="CX26" s="169"/>
      <c r="CY26" s="135">
        <f t="shared" ref="CY26" si="124">SUM(CX26*$E26*$F26*$H26*$K26*$CQ$11)</f>
        <v>0</v>
      </c>
      <c r="CZ26" s="169"/>
      <c r="DA26" s="135">
        <f t="shared" ref="DA26" si="125">SUM(CZ26*$E26*$F26*$H26*$K26*$CQ$11)</f>
        <v>0</v>
      </c>
      <c r="DB26" s="168"/>
      <c r="DC26" s="135">
        <f t="shared" ref="DC26" si="126">SUM(DB26*$E26*$F26*$H26*$K26*$CQ$11)</f>
        <v>0</v>
      </c>
      <c r="DD26" s="168"/>
      <c r="DE26" s="135">
        <f t="shared" ref="DE26" si="127">SUM(DD26*$E26*$F26*$H26*$K26*$CQ$11)</f>
        <v>0</v>
      </c>
      <c r="DF26" s="168">
        <v>0</v>
      </c>
      <c r="DG26" s="135">
        <v>0</v>
      </c>
      <c r="DH26" s="169"/>
      <c r="DI26" s="135">
        <f t="shared" ref="DI26" si="128">SUM(DH26*$E26*$F26*$H26*$K26*$CQ$11)</f>
        <v>0</v>
      </c>
      <c r="DJ26" s="168"/>
      <c r="DK26" s="135">
        <f t="shared" ref="DK26" si="129">SUM(DJ26*$E26*$F26*$H26*$K26*$CQ$11)</f>
        <v>0</v>
      </c>
      <c r="DL26" s="168"/>
      <c r="DM26" s="135">
        <f t="shared" ref="DM26" si="130">SUM(DL26*$E26*$F26*$H26*$K26*$CQ$11)</f>
        <v>0</v>
      </c>
      <c r="DN26" s="168"/>
      <c r="DO26" s="135">
        <f t="shared" ref="DO26" si="131">SUM(DN26*$E26*$F26*$H26*$K26*$CQ$11)</f>
        <v>0</v>
      </c>
      <c r="DP26" s="168"/>
      <c r="DQ26" s="135">
        <f t="shared" ref="DQ26" si="132">SUM(DP26*$E26*$F26*$H26*$K26*$CQ$11)</f>
        <v>0</v>
      </c>
      <c r="DR26" s="173"/>
      <c r="DS26" s="135">
        <f t="shared" ref="DS26" si="133">SUM(DR26*$E26*$F26*$H26*$K26*$CQ$11)</f>
        <v>0</v>
      </c>
      <c r="DT26" s="168"/>
      <c r="DU26" s="135">
        <f t="shared" ref="DU26" si="134">SUM(DT26*$E26*$F26*$H26*$K26*$CQ$11)</f>
        <v>0</v>
      </c>
      <c r="DV26" s="168"/>
      <c r="DW26" s="135">
        <f t="shared" ref="DW26" si="135">SUM(DV26*$E26*$F26*$H26*$K26*$CQ$11)</f>
        <v>0</v>
      </c>
      <c r="DX26" s="168"/>
      <c r="DY26" s="135">
        <f t="shared" ref="DY26" si="136">SUM(DX26*$E26*$F26*$H26*$K26*$CQ$11)</f>
        <v>0</v>
      </c>
      <c r="DZ26" s="168"/>
      <c r="EA26" s="135">
        <f>SUM(DZ26*$E26*$F26*$H26*$L26*EC$11)</f>
        <v>0</v>
      </c>
      <c r="EB26" s="168"/>
      <c r="EC26" s="135">
        <f>SUM(EB26*$E26*$F26*$H26*$M26*EC$11)</f>
        <v>0</v>
      </c>
      <c r="ED26" s="173"/>
      <c r="EE26" s="131">
        <f>ED26*$E26*$F26*$H26*$J26*EE$11</f>
        <v>0</v>
      </c>
      <c r="EF26" s="173"/>
      <c r="EG26" s="131">
        <f>EF26*$E26*$F26*$H26*$J26*EG$11</f>
        <v>0</v>
      </c>
      <c r="EH26" s="168"/>
      <c r="EI26" s="172"/>
      <c r="EJ26" s="173"/>
      <c r="EK26" s="172"/>
      <c r="EL26" s="173"/>
      <c r="EM26" s="131">
        <f>EL26*$E26*$F26*$H26*$J26*EM$11</f>
        <v>0</v>
      </c>
      <c r="EN26" s="173"/>
      <c r="EO26" s="131">
        <f>EN26*$E26*$F26*$H26*$J26*EO$11</f>
        <v>0</v>
      </c>
      <c r="EP26" s="173"/>
      <c r="EQ26" s="172"/>
      <c r="ER26" s="175"/>
      <c r="ES26" s="175"/>
      <c r="ET26" s="151"/>
      <c r="EU26" s="151"/>
      <c r="EV26" s="151"/>
      <c r="EW26" s="151"/>
      <c r="EX26" s="151"/>
      <c r="EY26" s="151"/>
      <c r="EZ26" s="137">
        <f>SUM(N26,P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,EH26,EJ26,EL26,EN26,EP26,ER26,ET26,EV26)</f>
        <v>39</v>
      </c>
      <c r="FA26" s="137">
        <f>SUM(O26,Q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,EG26,EI26,EK26,EM26,EO26,EQ26,ES26,EU26,EW26)</f>
        <v>804225.23999999987</v>
      </c>
    </row>
    <row r="27" spans="1:157" s="181" customFormat="1" ht="15" x14ac:dyDescent="0.25">
      <c r="A27" s="154">
        <v>4</v>
      </c>
      <c r="B27" s="154"/>
      <c r="C27" s="111" t="s">
        <v>189</v>
      </c>
      <c r="D27" s="176" t="s">
        <v>190</v>
      </c>
      <c r="E27" s="125">
        <v>15030</v>
      </c>
      <c r="F27" s="156"/>
      <c r="G27" s="127"/>
      <c r="H27" s="115"/>
      <c r="I27" s="177"/>
      <c r="J27" s="178"/>
      <c r="K27" s="178"/>
      <c r="L27" s="178"/>
      <c r="M27" s="179">
        <v>2.57</v>
      </c>
      <c r="N27" s="159">
        <f t="shared" ref="N27:BY27" si="137">N28</f>
        <v>12</v>
      </c>
      <c r="O27" s="159">
        <f t="shared" si="137"/>
        <v>224728.55999999997</v>
      </c>
      <c r="P27" s="159">
        <f t="shared" si="137"/>
        <v>0</v>
      </c>
      <c r="Q27" s="159">
        <f t="shared" si="137"/>
        <v>0</v>
      </c>
      <c r="R27" s="159">
        <v>0</v>
      </c>
      <c r="S27" s="159">
        <v>0</v>
      </c>
      <c r="T27" s="159">
        <v>0</v>
      </c>
      <c r="U27" s="159">
        <v>0</v>
      </c>
      <c r="V27" s="159">
        <f t="shared" si="137"/>
        <v>0</v>
      </c>
      <c r="W27" s="159">
        <f t="shared" si="137"/>
        <v>0</v>
      </c>
      <c r="X27" s="159">
        <f t="shared" si="137"/>
        <v>0</v>
      </c>
      <c r="Y27" s="159">
        <f t="shared" si="137"/>
        <v>0</v>
      </c>
      <c r="Z27" s="159">
        <f t="shared" si="137"/>
        <v>0</v>
      </c>
      <c r="AA27" s="159">
        <f t="shared" si="137"/>
        <v>0</v>
      </c>
      <c r="AB27" s="159">
        <f t="shared" si="137"/>
        <v>0</v>
      </c>
      <c r="AC27" s="159">
        <f t="shared" si="137"/>
        <v>0</v>
      </c>
      <c r="AD27" s="159">
        <f t="shared" si="137"/>
        <v>15</v>
      </c>
      <c r="AE27" s="159">
        <f t="shared" si="137"/>
        <v>280910.69999999995</v>
      </c>
      <c r="AF27" s="159">
        <f t="shared" si="137"/>
        <v>0</v>
      </c>
      <c r="AG27" s="159">
        <f t="shared" si="137"/>
        <v>0</v>
      </c>
      <c r="AH27" s="159">
        <f t="shared" si="137"/>
        <v>14</v>
      </c>
      <c r="AI27" s="159">
        <f t="shared" si="137"/>
        <v>262183.31999999995</v>
      </c>
      <c r="AJ27" s="159">
        <f t="shared" si="137"/>
        <v>0</v>
      </c>
      <c r="AK27" s="159">
        <f t="shared" si="137"/>
        <v>0</v>
      </c>
      <c r="AL27" s="159">
        <f t="shared" si="137"/>
        <v>8</v>
      </c>
      <c r="AM27" s="159">
        <f t="shared" si="137"/>
        <v>179782.848</v>
      </c>
      <c r="AN27" s="159">
        <f t="shared" si="137"/>
        <v>32</v>
      </c>
      <c r="AO27" s="159">
        <f t="shared" si="137"/>
        <v>599276.16</v>
      </c>
      <c r="AP27" s="159">
        <f t="shared" si="137"/>
        <v>0</v>
      </c>
      <c r="AQ27" s="159">
        <f t="shared" si="137"/>
        <v>0</v>
      </c>
      <c r="AR27" s="159">
        <f t="shared" si="137"/>
        <v>0</v>
      </c>
      <c r="AS27" s="159">
        <f t="shared" si="137"/>
        <v>0</v>
      </c>
      <c r="AT27" s="159">
        <f t="shared" si="137"/>
        <v>0</v>
      </c>
      <c r="AU27" s="159">
        <f t="shared" si="137"/>
        <v>0</v>
      </c>
      <c r="AV27" s="159">
        <f t="shared" si="137"/>
        <v>0</v>
      </c>
      <c r="AW27" s="159">
        <f t="shared" si="137"/>
        <v>0</v>
      </c>
      <c r="AX27" s="159">
        <f t="shared" si="137"/>
        <v>0</v>
      </c>
      <c r="AY27" s="159">
        <f t="shared" si="137"/>
        <v>0</v>
      </c>
      <c r="AZ27" s="159">
        <f t="shared" si="137"/>
        <v>0</v>
      </c>
      <c r="BA27" s="159">
        <f t="shared" si="137"/>
        <v>0</v>
      </c>
      <c r="BB27" s="159">
        <f t="shared" si="137"/>
        <v>10</v>
      </c>
      <c r="BC27" s="159">
        <f t="shared" si="137"/>
        <v>187273.8</v>
      </c>
      <c r="BD27" s="159">
        <f t="shared" si="137"/>
        <v>90</v>
      </c>
      <c r="BE27" s="159">
        <f t="shared" si="137"/>
        <v>1685464.2</v>
      </c>
      <c r="BF27" s="159">
        <f t="shared" si="137"/>
        <v>12</v>
      </c>
      <c r="BG27" s="159">
        <f t="shared" si="137"/>
        <v>224728.55999999997</v>
      </c>
      <c r="BH27" s="159">
        <f t="shared" si="137"/>
        <v>126</v>
      </c>
      <c r="BI27" s="159">
        <f t="shared" si="137"/>
        <v>2359649.88</v>
      </c>
      <c r="BJ27" s="121">
        <v>5</v>
      </c>
      <c r="BK27" s="121">
        <v>93636.900000000009</v>
      </c>
      <c r="BL27" s="159">
        <f t="shared" si="137"/>
        <v>78</v>
      </c>
      <c r="BM27" s="159">
        <f t="shared" si="137"/>
        <v>1460735.64</v>
      </c>
      <c r="BN27" s="159">
        <f t="shared" si="137"/>
        <v>41</v>
      </c>
      <c r="BO27" s="159">
        <f t="shared" si="137"/>
        <v>767822.57999999984</v>
      </c>
      <c r="BP27" s="159">
        <f t="shared" si="137"/>
        <v>8</v>
      </c>
      <c r="BQ27" s="159">
        <f t="shared" si="137"/>
        <v>149819.04</v>
      </c>
      <c r="BR27" s="159">
        <f t="shared" si="137"/>
        <v>0</v>
      </c>
      <c r="BS27" s="159">
        <f t="shared" si="137"/>
        <v>0</v>
      </c>
      <c r="BT27" s="159">
        <f t="shared" si="137"/>
        <v>0</v>
      </c>
      <c r="BU27" s="159">
        <f t="shared" si="137"/>
        <v>0</v>
      </c>
      <c r="BV27" s="159">
        <f t="shared" si="137"/>
        <v>0</v>
      </c>
      <c r="BW27" s="159">
        <f t="shared" si="137"/>
        <v>0</v>
      </c>
      <c r="BX27" s="159">
        <f t="shared" si="137"/>
        <v>0</v>
      </c>
      <c r="BY27" s="159">
        <f t="shared" si="137"/>
        <v>0</v>
      </c>
      <c r="BZ27" s="159">
        <f t="shared" ref="BZ27:EK27" si="138">BZ28</f>
        <v>9</v>
      </c>
      <c r="CA27" s="159">
        <f t="shared" si="138"/>
        <v>168546.41999999998</v>
      </c>
      <c r="CB27" s="159">
        <f t="shared" si="138"/>
        <v>10</v>
      </c>
      <c r="CC27" s="159">
        <f t="shared" si="138"/>
        <v>187273.8</v>
      </c>
      <c r="CD27" s="159">
        <f t="shared" si="138"/>
        <v>30</v>
      </c>
      <c r="CE27" s="159">
        <f t="shared" si="138"/>
        <v>561821.39999999991</v>
      </c>
      <c r="CF27" s="159">
        <f t="shared" si="138"/>
        <v>15</v>
      </c>
      <c r="CG27" s="159">
        <f t="shared" si="138"/>
        <v>280910.69999999995</v>
      </c>
      <c r="CH27" s="159">
        <f t="shared" si="138"/>
        <v>18</v>
      </c>
      <c r="CI27" s="159">
        <f t="shared" si="138"/>
        <v>337092.83999999997</v>
      </c>
      <c r="CJ27" s="159">
        <f t="shared" si="138"/>
        <v>16</v>
      </c>
      <c r="CK27" s="159">
        <f t="shared" si="138"/>
        <v>299638.08</v>
      </c>
      <c r="CL27" s="159">
        <f t="shared" si="138"/>
        <v>40</v>
      </c>
      <c r="CM27" s="159">
        <f t="shared" si="138"/>
        <v>749095.2</v>
      </c>
      <c r="CN27" s="159">
        <f t="shared" si="138"/>
        <v>118</v>
      </c>
      <c r="CO27" s="159">
        <f t="shared" si="138"/>
        <v>2209830.84</v>
      </c>
      <c r="CP27" s="180">
        <f t="shared" si="138"/>
        <v>7</v>
      </c>
      <c r="CQ27" s="159">
        <f t="shared" si="138"/>
        <v>157309.992</v>
      </c>
      <c r="CR27" s="180">
        <f t="shared" si="138"/>
        <v>1</v>
      </c>
      <c r="CS27" s="159">
        <f t="shared" si="138"/>
        <v>22472.856</v>
      </c>
      <c r="CT27" s="159">
        <f t="shared" si="138"/>
        <v>0</v>
      </c>
      <c r="CU27" s="159">
        <f t="shared" si="138"/>
        <v>0</v>
      </c>
      <c r="CV27" s="159">
        <f t="shared" si="138"/>
        <v>35</v>
      </c>
      <c r="CW27" s="159">
        <f t="shared" si="138"/>
        <v>786549.96</v>
      </c>
      <c r="CX27" s="159">
        <f t="shared" si="138"/>
        <v>0</v>
      </c>
      <c r="CY27" s="159">
        <f t="shared" si="138"/>
        <v>0</v>
      </c>
      <c r="CZ27" s="159">
        <f t="shared" si="138"/>
        <v>0</v>
      </c>
      <c r="DA27" s="159">
        <f t="shared" si="138"/>
        <v>0</v>
      </c>
      <c r="DB27" s="159">
        <f t="shared" si="138"/>
        <v>0</v>
      </c>
      <c r="DC27" s="159">
        <f t="shared" si="138"/>
        <v>0</v>
      </c>
      <c r="DD27" s="159">
        <f t="shared" si="138"/>
        <v>10</v>
      </c>
      <c r="DE27" s="159">
        <f t="shared" si="138"/>
        <v>224728.56</v>
      </c>
      <c r="DF27" s="180">
        <v>15</v>
      </c>
      <c r="DG27" s="159">
        <v>337092.89999999991</v>
      </c>
      <c r="DH27" s="159">
        <f t="shared" si="138"/>
        <v>11</v>
      </c>
      <c r="DI27" s="159">
        <f t="shared" si="138"/>
        <v>247201.416</v>
      </c>
      <c r="DJ27" s="159">
        <f t="shared" si="138"/>
        <v>30</v>
      </c>
      <c r="DK27" s="159">
        <f t="shared" si="138"/>
        <v>674185.67999999993</v>
      </c>
      <c r="DL27" s="159">
        <f t="shared" si="138"/>
        <v>66</v>
      </c>
      <c r="DM27" s="159">
        <f t="shared" si="138"/>
        <v>1483208.496</v>
      </c>
      <c r="DN27" s="159">
        <f t="shared" si="138"/>
        <v>10</v>
      </c>
      <c r="DO27" s="159">
        <f t="shared" si="138"/>
        <v>224728.56</v>
      </c>
      <c r="DP27" s="159">
        <f t="shared" si="138"/>
        <v>10</v>
      </c>
      <c r="DQ27" s="159">
        <f t="shared" si="138"/>
        <v>224728.56</v>
      </c>
      <c r="DR27" s="159">
        <f t="shared" si="138"/>
        <v>4</v>
      </c>
      <c r="DS27" s="159">
        <f t="shared" si="138"/>
        <v>89891.423999999999</v>
      </c>
      <c r="DT27" s="159">
        <f t="shared" si="138"/>
        <v>10</v>
      </c>
      <c r="DU27" s="159">
        <f t="shared" si="138"/>
        <v>224728.56</v>
      </c>
      <c r="DV27" s="159">
        <f t="shared" si="138"/>
        <v>8</v>
      </c>
      <c r="DW27" s="159">
        <f t="shared" si="138"/>
        <v>179782.848</v>
      </c>
      <c r="DX27" s="159">
        <f t="shared" si="138"/>
        <v>2</v>
      </c>
      <c r="DY27" s="159">
        <f t="shared" si="138"/>
        <v>44945.712</v>
      </c>
      <c r="DZ27" s="159">
        <f t="shared" si="138"/>
        <v>0</v>
      </c>
      <c r="EA27" s="159">
        <f t="shared" si="138"/>
        <v>0</v>
      </c>
      <c r="EB27" s="159">
        <f t="shared" si="138"/>
        <v>4</v>
      </c>
      <c r="EC27" s="159">
        <f t="shared" si="138"/>
        <v>137512.476</v>
      </c>
      <c r="ED27" s="159">
        <f t="shared" si="138"/>
        <v>0</v>
      </c>
      <c r="EE27" s="159">
        <f t="shared" si="138"/>
        <v>0</v>
      </c>
      <c r="EF27" s="159">
        <f t="shared" si="138"/>
        <v>0</v>
      </c>
      <c r="EG27" s="159">
        <f t="shared" si="138"/>
        <v>0</v>
      </c>
      <c r="EH27" s="159">
        <f t="shared" si="138"/>
        <v>0</v>
      </c>
      <c r="EI27" s="159">
        <f t="shared" si="138"/>
        <v>0</v>
      </c>
      <c r="EJ27" s="159">
        <f t="shared" si="138"/>
        <v>0</v>
      </c>
      <c r="EK27" s="159">
        <f t="shared" si="138"/>
        <v>0</v>
      </c>
      <c r="EL27" s="159">
        <f t="shared" ref="EL27:FA27" si="139">EL28</f>
        <v>0</v>
      </c>
      <c r="EM27" s="159">
        <f t="shared" si="139"/>
        <v>0</v>
      </c>
      <c r="EN27" s="159">
        <f t="shared" si="139"/>
        <v>0</v>
      </c>
      <c r="EO27" s="159">
        <f t="shared" si="139"/>
        <v>0</v>
      </c>
      <c r="EP27" s="159">
        <f t="shared" si="139"/>
        <v>0</v>
      </c>
      <c r="EQ27" s="159">
        <f t="shared" si="139"/>
        <v>0</v>
      </c>
      <c r="ER27" s="159">
        <f t="shared" si="139"/>
        <v>0</v>
      </c>
      <c r="ES27" s="159">
        <f t="shared" si="139"/>
        <v>0</v>
      </c>
      <c r="ET27" s="159">
        <f t="shared" si="139"/>
        <v>0</v>
      </c>
      <c r="EU27" s="159">
        <f t="shared" si="139"/>
        <v>0</v>
      </c>
      <c r="EV27" s="159">
        <f t="shared" si="139"/>
        <v>0</v>
      </c>
      <c r="EW27" s="159">
        <f t="shared" si="139"/>
        <v>0</v>
      </c>
      <c r="EX27" s="159"/>
      <c r="EY27" s="159"/>
      <c r="EZ27" s="159">
        <f t="shared" si="139"/>
        <v>930</v>
      </c>
      <c r="FA27" s="159">
        <f t="shared" si="139"/>
        <v>18329289.467999998</v>
      </c>
    </row>
    <row r="28" spans="1:157" s="2" customFormat="1" ht="21.75" customHeight="1" x14ac:dyDescent="0.25">
      <c r="A28" s="111"/>
      <c r="B28" s="111">
        <v>12</v>
      </c>
      <c r="C28" s="123" t="s">
        <v>191</v>
      </c>
      <c r="D28" s="182" t="s">
        <v>192</v>
      </c>
      <c r="E28" s="125">
        <v>15030</v>
      </c>
      <c r="F28" s="183">
        <v>0.89</v>
      </c>
      <c r="G28" s="127"/>
      <c r="H28" s="184">
        <v>1</v>
      </c>
      <c r="I28" s="185"/>
      <c r="J28" s="183">
        <v>1.4</v>
      </c>
      <c r="K28" s="183">
        <v>1.68</v>
      </c>
      <c r="L28" s="183">
        <v>2.23</v>
      </c>
      <c r="M28" s="186">
        <v>2.57</v>
      </c>
      <c r="N28" s="130">
        <v>12</v>
      </c>
      <c r="O28" s="131">
        <f>N28*$E28*$F28*$H28*$J28*O$11</f>
        <v>224728.55999999997</v>
      </c>
      <c r="P28" s="187"/>
      <c r="Q28" s="131">
        <f>P28*$E28*$F28*$H28*$J28*Q$11</f>
        <v>0</v>
      </c>
      <c r="R28" s="131"/>
      <c r="S28" s="131">
        <v>0</v>
      </c>
      <c r="T28" s="131"/>
      <c r="U28" s="131"/>
      <c r="V28" s="132"/>
      <c r="W28" s="131">
        <f>V28*$E28*$F28*$H28*$J28*W$11</f>
        <v>0</v>
      </c>
      <c r="X28" s="130"/>
      <c r="Y28" s="131">
        <f>X28*$E28*$F28*$H28*$J28*Y$11</f>
        <v>0</v>
      </c>
      <c r="Z28" s="130"/>
      <c r="AA28" s="131">
        <f>Z28*$E28*$F28*$H28*$J28*AA$11</f>
        <v>0</v>
      </c>
      <c r="AB28" s="130"/>
      <c r="AC28" s="131">
        <f>AB28*$E28*$F28*$H28*$J28*AC$11</f>
        <v>0</v>
      </c>
      <c r="AD28" s="139">
        <v>15</v>
      </c>
      <c r="AE28" s="131">
        <f>AD28*$E28*$F28*$H28*$J28*AE$11</f>
        <v>280910.69999999995</v>
      </c>
      <c r="AF28" s="132"/>
      <c r="AG28" s="131">
        <f>AF28*$E28*$F28*$H28*$J28*AG$11</f>
        <v>0</v>
      </c>
      <c r="AH28" s="132">
        <v>14</v>
      </c>
      <c r="AI28" s="131">
        <f>AH28*$E28*$F28*$H28*$J28*AI$11</f>
        <v>262183.31999999995</v>
      </c>
      <c r="AJ28" s="132"/>
      <c r="AK28" s="132"/>
      <c r="AL28" s="132">
        <v>8</v>
      </c>
      <c r="AM28" s="135">
        <f>SUM(AL28*$E28*$F28*$H28*$K28*$AM$11)</f>
        <v>179782.848</v>
      </c>
      <c r="AN28" s="130">
        <v>32</v>
      </c>
      <c r="AO28" s="131">
        <f>AN28*$E28*$F28*$H28*$J28*AO$11</f>
        <v>599276.16</v>
      </c>
      <c r="AP28" s="132"/>
      <c r="AQ28" s="131">
        <f>AP28*$E28*$F28*$H28*$J28*AQ$11</f>
        <v>0</v>
      </c>
      <c r="AR28" s="130"/>
      <c r="AS28" s="131">
        <f>AR28*$E28*$F28*$H28*$J28*AS$11</f>
        <v>0</v>
      </c>
      <c r="AT28" s="130"/>
      <c r="AU28" s="131">
        <f>AT28*$E28*$F28*$H28*$J28*AU$11</f>
        <v>0</v>
      </c>
      <c r="AV28" s="132"/>
      <c r="AW28" s="131">
        <f>AV28*$E28*$F28*$H28*$J28*AW$11</f>
        <v>0</v>
      </c>
      <c r="AX28" s="132"/>
      <c r="AY28" s="131">
        <f>AX28*$E28*$F28*$H28*$J28*AY$11</f>
        <v>0</v>
      </c>
      <c r="AZ28" s="130"/>
      <c r="BA28" s="131">
        <f>AZ28*$E28*$F28*$H28*$J28*BA$11</f>
        <v>0</v>
      </c>
      <c r="BB28" s="130">
        <v>10</v>
      </c>
      <c r="BC28" s="131">
        <f>BB28*$E28*$F28*$H28*$J28*BC$11</f>
        <v>187273.8</v>
      </c>
      <c r="BD28" s="130">
        <v>90</v>
      </c>
      <c r="BE28" s="131">
        <f>BD28*$E28*$F28*$H28*$J28*BE$11</f>
        <v>1685464.2</v>
      </c>
      <c r="BF28" s="130">
        <v>12</v>
      </c>
      <c r="BG28" s="131">
        <f>BF28*$E28*$F28*$H28*$J28*BG$11</f>
        <v>224728.55999999997</v>
      </c>
      <c r="BH28" s="130">
        <v>126</v>
      </c>
      <c r="BI28" s="131">
        <f>BH28*$E28*$F28*$H28*$J28*BI$11</f>
        <v>2359649.88</v>
      </c>
      <c r="BJ28" s="132">
        <v>5</v>
      </c>
      <c r="BK28" s="132">
        <v>93636.900000000009</v>
      </c>
      <c r="BL28" s="130">
        <v>78</v>
      </c>
      <c r="BM28" s="131">
        <f>BL28*$E28*$F28*$H28*$J28*BM$11</f>
        <v>1460735.64</v>
      </c>
      <c r="BN28" s="130">
        <v>41</v>
      </c>
      <c r="BO28" s="131">
        <f>BN28*$E28*$F28*$H28*$J28*BO$11</f>
        <v>767822.57999999984</v>
      </c>
      <c r="BP28" s="130">
        <v>8</v>
      </c>
      <c r="BQ28" s="131">
        <f>BP28*$E28*$F28*$H28*$J28*BQ$11</f>
        <v>149819.04</v>
      </c>
      <c r="BR28" s="130"/>
      <c r="BS28" s="131">
        <f>BR28*$E28*$F28*$H28*$J28*BS$11</f>
        <v>0</v>
      </c>
      <c r="BT28" s="130"/>
      <c r="BU28" s="131">
        <f>BT28*$E28*$F28*$H28*$J28*BU$11</f>
        <v>0</v>
      </c>
      <c r="BV28" s="130"/>
      <c r="BW28" s="131">
        <f>BV28*$E28*$F28*$H28*$J28*BW$11</f>
        <v>0</v>
      </c>
      <c r="BX28" s="130"/>
      <c r="BY28" s="131">
        <f>BX28*$E28*$F28*$H28*$J28*BY$11</f>
        <v>0</v>
      </c>
      <c r="BZ28" s="130">
        <v>9</v>
      </c>
      <c r="CA28" s="131">
        <f>BZ28*$E28*$F28*$H28*$J28*CA$11</f>
        <v>168546.41999999998</v>
      </c>
      <c r="CB28" s="134">
        <v>10</v>
      </c>
      <c r="CC28" s="131">
        <f>CB28*$E28*$F28*$H28*$J28*CC$11</f>
        <v>187273.8</v>
      </c>
      <c r="CD28" s="130">
        <v>30</v>
      </c>
      <c r="CE28" s="131">
        <f>CD28*$E28*$F28*$H28*$J28*CE$11</f>
        <v>561821.39999999991</v>
      </c>
      <c r="CF28" s="132">
        <v>15</v>
      </c>
      <c r="CG28" s="131">
        <f>CF28*$E28*$F28*$H28*$J28*CG$11</f>
        <v>280910.69999999995</v>
      </c>
      <c r="CH28" s="130">
        <v>18</v>
      </c>
      <c r="CI28" s="131">
        <f>CH28*$E28*$F28*$H28*$J28*CI$11</f>
        <v>337092.83999999997</v>
      </c>
      <c r="CJ28" s="130">
        <v>16</v>
      </c>
      <c r="CK28" s="131">
        <f>CJ28*$E28*$F28*$H28*$J28*CK$11</f>
        <v>299638.08</v>
      </c>
      <c r="CL28" s="130">
        <v>40</v>
      </c>
      <c r="CM28" s="131">
        <f>CL28*$E28*$F28*$H28*$J28*CM$11</f>
        <v>749095.2</v>
      </c>
      <c r="CN28" s="130">
        <v>118</v>
      </c>
      <c r="CO28" s="131">
        <f>CN28*$E28*$F28*$H28*$J28*CO$11</f>
        <v>2209830.84</v>
      </c>
      <c r="CP28" s="130">
        <v>7</v>
      </c>
      <c r="CQ28" s="135">
        <f>SUM(CP28*$E28*$F28*$H28*$K28*$CQ$11)</f>
        <v>157309.992</v>
      </c>
      <c r="CR28" s="130">
        <v>1</v>
      </c>
      <c r="CS28" s="135">
        <f>SUM(CR28*$E28*$F28*$H28*$K28*$CQ$11)</f>
        <v>22472.856</v>
      </c>
      <c r="CT28" s="130"/>
      <c r="CU28" s="135">
        <f t="shared" ref="CU28" si="140">SUM(CT28*$E28*$F28*$H28*$K28*$CQ$11)</f>
        <v>0</v>
      </c>
      <c r="CV28" s="132">
        <v>35</v>
      </c>
      <c r="CW28" s="135">
        <f t="shared" ref="CW28" si="141">SUM(CV28*$E28*$F28*$H28*$K28*$CQ$11)</f>
        <v>786549.96</v>
      </c>
      <c r="CX28" s="132"/>
      <c r="CY28" s="135">
        <f t="shared" ref="CY28" si="142">SUM(CX28*$E28*$F28*$H28*$K28*$CQ$11)</f>
        <v>0</v>
      </c>
      <c r="CZ28" s="132"/>
      <c r="DA28" s="135">
        <f t="shared" ref="DA28" si="143">SUM(CZ28*$E28*$F28*$H28*$K28*$CQ$11)</f>
        <v>0</v>
      </c>
      <c r="DB28" s="130"/>
      <c r="DC28" s="135">
        <f t="shared" ref="DC28" si="144">SUM(DB28*$E28*$F28*$H28*$K28*$CQ$11)</f>
        <v>0</v>
      </c>
      <c r="DD28" s="188">
        <v>10</v>
      </c>
      <c r="DE28" s="135">
        <f t="shared" ref="DE28" si="145">SUM(DD28*$E28*$F28*$H28*$K28*$CQ$11)</f>
        <v>224728.56</v>
      </c>
      <c r="DF28" s="130">
        <v>15</v>
      </c>
      <c r="DG28" s="135">
        <v>337092.89999999991</v>
      </c>
      <c r="DH28" s="132">
        <v>11</v>
      </c>
      <c r="DI28" s="135">
        <f t="shared" ref="DI28" si="146">SUM(DH28*$E28*$F28*$H28*$K28*$CQ$11)</f>
        <v>247201.416</v>
      </c>
      <c r="DJ28" s="130">
        <v>30</v>
      </c>
      <c r="DK28" s="135">
        <f t="shared" ref="DK28" si="147">SUM(DJ28*$E28*$F28*$H28*$K28*$CQ$11)</f>
        <v>674185.67999999993</v>
      </c>
      <c r="DL28" s="130">
        <f>41+25</f>
        <v>66</v>
      </c>
      <c r="DM28" s="135">
        <f t="shared" ref="DM28" si="148">SUM(DL28*$E28*$F28*$H28*$K28*$CQ$11)</f>
        <v>1483208.496</v>
      </c>
      <c r="DN28" s="130">
        <v>10</v>
      </c>
      <c r="DO28" s="135">
        <f t="shared" ref="DO28" si="149">SUM(DN28*$E28*$F28*$H28*$K28*$CQ$11)</f>
        <v>224728.56</v>
      </c>
      <c r="DP28" s="130">
        <v>10</v>
      </c>
      <c r="DQ28" s="135">
        <f t="shared" ref="DQ28" si="150">SUM(DP28*$E28*$F28*$H28*$K28*$CQ$11)</f>
        <v>224728.56</v>
      </c>
      <c r="DR28" s="130">
        <v>4</v>
      </c>
      <c r="DS28" s="135">
        <f t="shared" ref="DS28" si="151">SUM(DR28*$E28*$F28*$H28*$K28*$CQ$11)</f>
        <v>89891.423999999999</v>
      </c>
      <c r="DT28" s="130">
        <v>10</v>
      </c>
      <c r="DU28" s="135">
        <f t="shared" ref="DU28" si="152">SUM(DT28*$E28*$F28*$H28*$K28*$CQ$11)</f>
        <v>224728.56</v>
      </c>
      <c r="DV28" s="130">
        <v>8</v>
      </c>
      <c r="DW28" s="135">
        <f t="shared" ref="DW28" si="153">SUM(DV28*$E28*$F28*$H28*$K28*$CQ$11)</f>
        <v>179782.848</v>
      </c>
      <c r="DX28" s="130">
        <f>ROUND(2*0.75,0)</f>
        <v>2</v>
      </c>
      <c r="DY28" s="135">
        <f t="shared" ref="DY28" si="154">SUM(DX28*$E28*$F28*$H28*$K28*$CQ$11)</f>
        <v>44945.712</v>
      </c>
      <c r="DZ28" s="130"/>
      <c r="EA28" s="135">
        <f>SUM(DZ28*$E28*$F28*$H28*$L28*EC$11)</f>
        <v>0</v>
      </c>
      <c r="EB28" s="130">
        <f>ROUND(5*0.75,0)</f>
        <v>4</v>
      </c>
      <c r="EC28" s="135">
        <f>SUM(EB28*$E28*$F28*$H28*$M28*EC$11)</f>
        <v>137512.476</v>
      </c>
      <c r="ED28" s="130"/>
      <c r="EE28" s="131">
        <f>ED28*$E28*$F28*$H28*$J28*EE$11</f>
        <v>0</v>
      </c>
      <c r="EF28" s="130"/>
      <c r="EG28" s="131">
        <f>EF28*$E28*$F28*$H28*$J28*EG$11</f>
        <v>0</v>
      </c>
      <c r="EH28" s="130"/>
      <c r="EI28" s="132"/>
      <c r="EJ28" s="130"/>
      <c r="EK28" s="132"/>
      <c r="EL28" s="130"/>
      <c r="EM28" s="131">
        <f>EL28*$E28*$F28*$H28*$J28*EM$11</f>
        <v>0</v>
      </c>
      <c r="EN28" s="130"/>
      <c r="EO28" s="131">
        <f>EN28*$E28*$F28*$H28*$J28*EO$11</f>
        <v>0</v>
      </c>
      <c r="EP28" s="130"/>
      <c r="EQ28" s="132"/>
      <c r="ER28" s="136"/>
      <c r="ES28" s="136"/>
      <c r="ET28" s="130"/>
      <c r="EU28" s="130"/>
      <c r="EV28" s="130"/>
      <c r="EW28" s="130"/>
      <c r="EX28" s="130"/>
      <c r="EY28" s="130"/>
      <c r="EZ28" s="137">
        <f>SUM(N28,P28,V28,X28,Z28,AB28,AD28,AF28,AH28,AJ28,AL28,AN28,AP28,AR28,AT28,AV28,AX28,AZ28,BB28,BD28,BF28,BH28,BJ28,BL28,BN28,BP28,BR28,BT28,BV28,BX28,BZ28,CB28,CD28,CF28,CH28,CJ28,CL28,CN28,CP28,CR28,CT28,CV28,CX28,CZ28,DB28,DD28,DF28,DH28,DJ28,DL28,DN28,DP28,DR28,DT28,DV28,DX28,DZ28,EB28,ED28,EF28,EH28,EJ28,EL28,EN28,EP28,ER28,ET28,EV28)</f>
        <v>930</v>
      </c>
      <c r="FA28" s="137">
        <f>SUM(O28,Q28,W28,Y28,AA28,AC28,AE28,AG28,AI28,AK28,AM28,AO28,AQ28,AS28,AU28,AW28,AY28,BA28,BC28,BE28,BG28,BI28,BK28,BM28,BO28,BQ28,BS28,BU28,BW28,BY28,CA28,CC28,CE28,CG28,CI28,CK28,CM28,CO28,CQ28,CS28,CU28,CW28,CY28,DA28,DC28,DE28,DG28,DI28,DK28,DM28,DO28,DQ28,DS28,DU28,DW28,DY28,EA28,EC28,EE28,EG28,EI28,EK28,EM28,EO28,EQ28,ES28,EU28,EW28)</f>
        <v>18329289.467999998</v>
      </c>
    </row>
    <row r="29" spans="1:157" s="181" customFormat="1" ht="15" customHeight="1" x14ac:dyDescent="0.25">
      <c r="A29" s="112">
        <v>5</v>
      </c>
      <c r="B29" s="112"/>
      <c r="C29" s="111" t="s">
        <v>193</v>
      </c>
      <c r="D29" s="189" t="s">
        <v>194</v>
      </c>
      <c r="E29" s="125">
        <v>15030</v>
      </c>
      <c r="F29" s="190"/>
      <c r="G29" s="127"/>
      <c r="H29" s="115"/>
      <c r="I29" s="177"/>
      <c r="J29" s="191">
        <v>1.4</v>
      </c>
      <c r="K29" s="191">
        <v>1.68</v>
      </c>
      <c r="L29" s="191">
        <v>2.23</v>
      </c>
      <c r="M29" s="179">
        <v>2.57</v>
      </c>
      <c r="N29" s="159">
        <f t="shared" ref="N29:BY29" si="155">SUM(N30:N32)</f>
        <v>27</v>
      </c>
      <c r="O29" s="159">
        <f t="shared" si="155"/>
        <v>1179824.9400000002</v>
      </c>
      <c r="P29" s="159">
        <f t="shared" si="155"/>
        <v>0</v>
      </c>
      <c r="Q29" s="159">
        <f t="shared" si="155"/>
        <v>0</v>
      </c>
      <c r="R29" s="159">
        <v>0</v>
      </c>
      <c r="S29" s="159">
        <v>0</v>
      </c>
      <c r="T29" s="159">
        <v>0</v>
      </c>
      <c r="U29" s="159">
        <v>0</v>
      </c>
      <c r="V29" s="159">
        <f t="shared" si="155"/>
        <v>0</v>
      </c>
      <c r="W29" s="159">
        <f t="shared" si="155"/>
        <v>0</v>
      </c>
      <c r="X29" s="159">
        <f t="shared" si="155"/>
        <v>1</v>
      </c>
      <c r="Y29" s="159">
        <f t="shared" si="155"/>
        <v>19148.22</v>
      </c>
      <c r="Z29" s="159">
        <f t="shared" si="155"/>
        <v>0</v>
      </c>
      <c r="AA29" s="159">
        <f t="shared" si="155"/>
        <v>0</v>
      </c>
      <c r="AB29" s="159">
        <f t="shared" si="155"/>
        <v>0</v>
      </c>
      <c r="AC29" s="159">
        <f t="shared" si="155"/>
        <v>0</v>
      </c>
      <c r="AD29" s="159">
        <f t="shared" si="155"/>
        <v>0</v>
      </c>
      <c r="AE29" s="159">
        <f t="shared" si="155"/>
        <v>0</v>
      </c>
      <c r="AF29" s="159">
        <f t="shared" si="155"/>
        <v>0</v>
      </c>
      <c r="AG29" s="159">
        <f t="shared" si="155"/>
        <v>0</v>
      </c>
      <c r="AH29" s="159">
        <f t="shared" si="155"/>
        <v>7</v>
      </c>
      <c r="AI29" s="159">
        <f t="shared" si="155"/>
        <v>165600.53999999998</v>
      </c>
      <c r="AJ29" s="159">
        <f t="shared" si="155"/>
        <v>0</v>
      </c>
      <c r="AK29" s="159">
        <f t="shared" si="155"/>
        <v>0</v>
      </c>
      <c r="AL29" s="159">
        <f t="shared" si="155"/>
        <v>1</v>
      </c>
      <c r="AM29" s="159">
        <f t="shared" si="155"/>
        <v>60853.464</v>
      </c>
      <c r="AN29" s="159">
        <f t="shared" si="155"/>
        <v>0</v>
      </c>
      <c r="AO29" s="159">
        <f t="shared" si="155"/>
        <v>0</v>
      </c>
      <c r="AP29" s="159">
        <f t="shared" si="155"/>
        <v>0</v>
      </c>
      <c r="AQ29" s="159">
        <f t="shared" si="155"/>
        <v>0</v>
      </c>
      <c r="AR29" s="159">
        <f t="shared" si="155"/>
        <v>0</v>
      </c>
      <c r="AS29" s="159">
        <f t="shared" si="155"/>
        <v>0</v>
      </c>
      <c r="AT29" s="159">
        <f t="shared" si="155"/>
        <v>0</v>
      </c>
      <c r="AU29" s="159">
        <f t="shared" si="155"/>
        <v>0</v>
      </c>
      <c r="AV29" s="159">
        <f t="shared" si="155"/>
        <v>0</v>
      </c>
      <c r="AW29" s="159">
        <f t="shared" si="155"/>
        <v>0</v>
      </c>
      <c r="AX29" s="159">
        <f t="shared" si="155"/>
        <v>0</v>
      </c>
      <c r="AY29" s="159">
        <f t="shared" si="155"/>
        <v>0</v>
      </c>
      <c r="AZ29" s="159">
        <f t="shared" si="155"/>
        <v>0</v>
      </c>
      <c r="BA29" s="159">
        <f t="shared" si="155"/>
        <v>0</v>
      </c>
      <c r="BB29" s="159">
        <f t="shared" si="155"/>
        <v>0</v>
      </c>
      <c r="BC29" s="159">
        <f t="shared" si="155"/>
        <v>0</v>
      </c>
      <c r="BD29" s="159">
        <f t="shared" si="155"/>
        <v>0</v>
      </c>
      <c r="BE29" s="159">
        <f t="shared" si="155"/>
        <v>0</v>
      </c>
      <c r="BF29" s="159">
        <f t="shared" si="155"/>
        <v>0</v>
      </c>
      <c r="BG29" s="159">
        <f t="shared" si="155"/>
        <v>0</v>
      </c>
      <c r="BH29" s="159">
        <f t="shared" si="155"/>
        <v>5</v>
      </c>
      <c r="BI29" s="159">
        <f t="shared" si="155"/>
        <v>95741.099999999991</v>
      </c>
      <c r="BJ29" s="121">
        <v>0</v>
      </c>
      <c r="BK29" s="121">
        <v>0</v>
      </c>
      <c r="BL29" s="159">
        <f t="shared" si="155"/>
        <v>36</v>
      </c>
      <c r="BM29" s="159">
        <f t="shared" si="155"/>
        <v>1825603.92</v>
      </c>
      <c r="BN29" s="159">
        <f t="shared" si="155"/>
        <v>0</v>
      </c>
      <c r="BO29" s="159">
        <f t="shared" si="155"/>
        <v>0</v>
      </c>
      <c r="BP29" s="159">
        <f t="shared" si="155"/>
        <v>0</v>
      </c>
      <c r="BQ29" s="159">
        <f t="shared" si="155"/>
        <v>0</v>
      </c>
      <c r="BR29" s="159">
        <f t="shared" si="155"/>
        <v>0</v>
      </c>
      <c r="BS29" s="159">
        <f t="shared" si="155"/>
        <v>0</v>
      </c>
      <c r="BT29" s="159">
        <f t="shared" si="155"/>
        <v>15</v>
      </c>
      <c r="BU29" s="159">
        <f t="shared" si="155"/>
        <v>287223.3</v>
      </c>
      <c r="BV29" s="159">
        <f t="shared" si="155"/>
        <v>0</v>
      </c>
      <c r="BW29" s="159">
        <f t="shared" si="155"/>
        <v>0</v>
      </c>
      <c r="BX29" s="159">
        <f t="shared" si="155"/>
        <v>0</v>
      </c>
      <c r="BY29" s="159">
        <f t="shared" si="155"/>
        <v>0</v>
      </c>
      <c r="BZ29" s="159">
        <f t="shared" ref="BZ29:EK29" si="156">SUM(BZ30:BZ32)</f>
        <v>0</v>
      </c>
      <c r="CA29" s="159">
        <f t="shared" si="156"/>
        <v>0</v>
      </c>
      <c r="CB29" s="159">
        <f t="shared" si="156"/>
        <v>0</v>
      </c>
      <c r="CC29" s="159">
        <f t="shared" si="156"/>
        <v>0</v>
      </c>
      <c r="CD29" s="159">
        <f t="shared" si="156"/>
        <v>9</v>
      </c>
      <c r="CE29" s="159">
        <f t="shared" si="156"/>
        <v>172333.97999999998</v>
      </c>
      <c r="CF29" s="159">
        <f t="shared" si="156"/>
        <v>0</v>
      </c>
      <c r="CG29" s="159">
        <f t="shared" si="156"/>
        <v>0</v>
      </c>
      <c r="CH29" s="159">
        <f t="shared" si="156"/>
        <v>0</v>
      </c>
      <c r="CI29" s="159">
        <f t="shared" si="156"/>
        <v>0</v>
      </c>
      <c r="CJ29" s="159">
        <f t="shared" si="156"/>
        <v>0</v>
      </c>
      <c r="CK29" s="159">
        <f t="shared" si="156"/>
        <v>0</v>
      </c>
      <c r="CL29" s="159">
        <f t="shared" si="156"/>
        <v>2</v>
      </c>
      <c r="CM29" s="159">
        <f t="shared" si="156"/>
        <v>38296.44</v>
      </c>
      <c r="CN29" s="159">
        <f t="shared" si="156"/>
        <v>6</v>
      </c>
      <c r="CO29" s="159">
        <f t="shared" si="156"/>
        <v>114889.31999999999</v>
      </c>
      <c r="CP29" s="180">
        <f t="shared" si="156"/>
        <v>15</v>
      </c>
      <c r="CQ29" s="159">
        <f t="shared" si="156"/>
        <v>344667.95999999996</v>
      </c>
      <c r="CR29" s="180">
        <f t="shared" si="156"/>
        <v>0</v>
      </c>
      <c r="CS29" s="159">
        <f t="shared" si="156"/>
        <v>0</v>
      </c>
      <c r="CT29" s="159">
        <f t="shared" si="156"/>
        <v>0</v>
      </c>
      <c r="CU29" s="159">
        <f t="shared" si="156"/>
        <v>0</v>
      </c>
      <c r="CV29" s="159">
        <f t="shared" si="156"/>
        <v>0</v>
      </c>
      <c r="CW29" s="159">
        <f t="shared" si="156"/>
        <v>0</v>
      </c>
      <c r="CX29" s="159">
        <f t="shared" si="156"/>
        <v>0</v>
      </c>
      <c r="CY29" s="159">
        <f t="shared" si="156"/>
        <v>0</v>
      </c>
      <c r="CZ29" s="159">
        <f t="shared" si="156"/>
        <v>0</v>
      </c>
      <c r="DA29" s="159">
        <f t="shared" si="156"/>
        <v>0</v>
      </c>
      <c r="DB29" s="159">
        <f t="shared" si="156"/>
        <v>0</v>
      </c>
      <c r="DC29" s="159">
        <f t="shared" si="156"/>
        <v>0</v>
      </c>
      <c r="DD29" s="159">
        <f t="shared" si="156"/>
        <v>0</v>
      </c>
      <c r="DE29" s="159">
        <f t="shared" si="156"/>
        <v>0</v>
      </c>
      <c r="DF29" s="180">
        <v>0</v>
      </c>
      <c r="DG29" s="159">
        <v>0</v>
      </c>
      <c r="DH29" s="159">
        <f t="shared" si="156"/>
        <v>0</v>
      </c>
      <c r="DI29" s="159">
        <f t="shared" si="156"/>
        <v>0</v>
      </c>
      <c r="DJ29" s="159">
        <f t="shared" si="156"/>
        <v>0</v>
      </c>
      <c r="DK29" s="159">
        <f t="shared" si="156"/>
        <v>0</v>
      </c>
      <c r="DL29" s="159">
        <f t="shared" si="156"/>
        <v>0</v>
      </c>
      <c r="DM29" s="159">
        <f t="shared" si="156"/>
        <v>0</v>
      </c>
      <c r="DN29" s="159">
        <f t="shared" si="156"/>
        <v>5</v>
      </c>
      <c r="DO29" s="159">
        <f t="shared" si="156"/>
        <v>114889.31999999999</v>
      </c>
      <c r="DP29" s="159">
        <f t="shared" si="156"/>
        <v>0</v>
      </c>
      <c r="DQ29" s="159">
        <f t="shared" si="156"/>
        <v>0</v>
      </c>
      <c r="DR29" s="159">
        <f t="shared" si="156"/>
        <v>0</v>
      </c>
      <c r="DS29" s="159">
        <f t="shared" si="156"/>
        <v>0</v>
      </c>
      <c r="DT29" s="159">
        <f t="shared" si="156"/>
        <v>0</v>
      </c>
      <c r="DU29" s="159">
        <f t="shared" si="156"/>
        <v>0</v>
      </c>
      <c r="DV29" s="159">
        <f t="shared" si="156"/>
        <v>0</v>
      </c>
      <c r="DW29" s="159">
        <f t="shared" si="156"/>
        <v>0</v>
      </c>
      <c r="DX29" s="159">
        <f t="shared" si="156"/>
        <v>0</v>
      </c>
      <c r="DY29" s="159">
        <f t="shared" si="156"/>
        <v>0</v>
      </c>
      <c r="DZ29" s="159">
        <f t="shared" si="156"/>
        <v>0</v>
      </c>
      <c r="EA29" s="159">
        <f t="shared" si="156"/>
        <v>0</v>
      </c>
      <c r="EB29" s="159">
        <f t="shared" si="156"/>
        <v>1</v>
      </c>
      <c r="EC29" s="159">
        <f t="shared" si="156"/>
        <v>35150.661</v>
      </c>
      <c r="ED29" s="159">
        <f t="shared" si="156"/>
        <v>0</v>
      </c>
      <c r="EE29" s="159">
        <f t="shared" si="156"/>
        <v>0</v>
      </c>
      <c r="EF29" s="159">
        <f t="shared" si="156"/>
        <v>0</v>
      </c>
      <c r="EG29" s="159">
        <f t="shared" si="156"/>
        <v>0</v>
      </c>
      <c r="EH29" s="159">
        <f t="shared" si="156"/>
        <v>0</v>
      </c>
      <c r="EI29" s="159">
        <f t="shared" si="156"/>
        <v>0</v>
      </c>
      <c r="EJ29" s="159">
        <f t="shared" si="156"/>
        <v>0</v>
      </c>
      <c r="EK29" s="159">
        <f t="shared" si="156"/>
        <v>0</v>
      </c>
      <c r="EL29" s="159">
        <f t="shared" ref="EL29:FA29" si="157">SUM(EL30:EL32)</f>
        <v>0</v>
      </c>
      <c r="EM29" s="159">
        <f t="shared" si="157"/>
        <v>0</v>
      </c>
      <c r="EN29" s="159">
        <f t="shared" si="157"/>
        <v>0</v>
      </c>
      <c r="EO29" s="159">
        <f t="shared" si="157"/>
        <v>0</v>
      </c>
      <c r="EP29" s="159">
        <f t="shared" si="157"/>
        <v>0</v>
      </c>
      <c r="EQ29" s="159">
        <f t="shared" si="157"/>
        <v>0</v>
      </c>
      <c r="ER29" s="159">
        <f t="shared" si="157"/>
        <v>0</v>
      </c>
      <c r="ES29" s="159">
        <f t="shared" si="157"/>
        <v>0</v>
      </c>
      <c r="ET29" s="159">
        <f t="shared" si="157"/>
        <v>0</v>
      </c>
      <c r="EU29" s="159">
        <f t="shared" si="157"/>
        <v>0</v>
      </c>
      <c r="EV29" s="159">
        <f t="shared" si="157"/>
        <v>0</v>
      </c>
      <c r="EW29" s="159">
        <f t="shared" si="157"/>
        <v>0</v>
      </c>
      <c r="EX29" s="159"/>
      <c r="EY29" s="159"/>
      <c r="EZ29" s="159">
        <f t="shared" si="157"/>
        <v>130</v>
      </c>
      <c r="FA29" s="159">
        <f t="shared" si="157"/>
        <v>4454223.165</v>
      </c>
    </row>
    <row r="30" spans="1:157" ht="15.75" customHeight="1" x14ac:dyDescent="0.25">
      <c r="A30" s="122"/>
      <c r="B30" s="122">
        <v>13</v>
      </c>
      <c r="C30" s="192" t="s">
        <v>195</v>
      </c>
      <c r="D30" s="193" t="s">
        <v>196</v>
      </c>
      <c r="E30" s="125">
        <v>15030</v>
      </c>
      <c r="F30" s="126">
        <v>0.91</v>
      </c>
      <c r="G30" s="127"/>
      <c r="H30" s="128">
        <v>1</v>
      </c>
      <c r="I30" s="194"/>
      <c r="J30" s="183">
        <v>1.4</v>
      </c>
      <c r="K30" s="183">
        <v>1.68</v>
      </c>
      <c r="L30" s="183">
        <v>2.23</v>
      </c>
      <c r="M30" s="186">
        <v>2.57</v>
      </c>
      <c r="N30" s="130">
        <v>6</v>
      </c>
      <c r="O30" s="131">
        <f t="shared" ref="O30:Q32" si="158">N30*$E30*$F30*$H30*$J30*O$11</f>
        <v>114889.31999999999</v>
      </c>
      <c r="P30" s="187"/>
      <c r="Q30" s="131">
        <f t="shared" si="158"/>
        <v>0</v>
      </c>
      <c r="R30" s="131">
        <v>0</v>
      </c>
      <c r="S30" s="131">
        <v>0</v>
      </c>
      <c r="T30" s="131"/>
      <c r="U30" s="131"/>
      <c r="V30" s="132">
        <v>0</v>
      </c>
      <c r="W30" s="131">
        <f t="shared" ref="W30:W32" si="159">V30*$E30*$F30*$H30*$J30*W$11</f>
        <v>0</v>
      </c>
      <c r="X30" s="130">
        <v>1</v>
      </c>
      <c r="Y30" s="131">
        <f t="shared" ref="Y30:Y32" si="160">X30*$E30*$F30*$H30*$J30*Y$11</f>
        <v>19148.22</v>
      </c>
      <c r="Z30" s="130"/>
      <c r="AA30" s="131">
        <f t="shared" ref="AA30:AA32" si="161">Z30*$E30*$F30*$H30*$J30*AA$11</f>
        <v>0</v>
      </c>
      <c r="AB30" s="130"/>
      <c r="AC30" s="131">
        <f t="shared" ref="AC30:AC32" si="162">AB30*$E30*$F30*$H30*$J30*AC$11</f>
        <v>0</v>
      </c>
      <c r="AD30" s="132"/>
      <c r="AE30" s="131">
        <f t="shared" ref="AE30:AE32" si="163">AD30*$E30*$F30*$H30*$J30*AE$11</f>
        <v>0</v>
      </c>
      <c r="AF30" s="132"/>
      <c r="AG30" s="131">
        <f t="shared" ref="AG30:AG32" si="164">AF30*$E30*$F30*$H30*$J30*AG$11</f>
        <v>0</v>
      </c>
      <c r="AH30" s="132">
        <v>6</v>
      </c>
      <c r="AI30" s="131">
        <f t="shared" ref="AI30:AI32" si="165">AH30*$E30*$F30*$H30*$J30*AI$11</f>
        <v>114889.31999999999</v>
      </c>
      <c r="AJ30" s="132"/>
      <c r="AK30" s="132"/>
      <c r="AL30" s="132"/>
      <c r="AM30" s="132"/>
      <c r="AN30" s="130"/>
      <c r="AO30" s="131">
        <f t="shared" ref="AO30:AO32" si="166">AN30*$E30*$F30*$H30*$J30*AO$11</f>
        <v>0</v>
      </c>
      <c r="AP30" s="132"/>
      <c r="AQ30" s="131">
        <f t="shared" ref="AQ30:AQ32" si="167">AP30*$E30*$F30*$H30*$J30*AQ$11</f>
        <v>0</v>
      </c>
      <c r="AR30" s="130"/>
      <c r="AS30" s="131">
        <f t="shared" ref="AS30:AS32" si="168">AR30*$E30*$F30*$H30*$J30*AS$11</f>
        <v>0</v>
      </c>
      <c r="AT30" s="195"/>
      <c r="AU30" s="131">
        <f t="shared" ref="AU30:AU32" si="169">AT30*$E30*$F30*$H30*$J30*AU$11</f>
        <v>0</v>
      </c>
      <c r="AV30" s="132">
        <v>0</v>
      </c>
      <c r="AW30" s="131">
        <f t="shared" ref="AW30:AW32" si="170">AV30*$E30*$F30*$H30*$J30*AW$11</f>
        <v>0</v>
      </c>
      <c r="AX30" s="132"/>
      <c r="AY30" s="131">
        <f t="shared" ref="AY30:AY32" si="171">AX30*$E30*$F30*$H30*$J30*AY$11</f>
        <v>0</v>
      </c>
      <c r="AZ30" s="130"/>
      <c r="BA30" s="131">
        <f t="shared" ref="BA30:BA32" si="172">AZ30*$E30*$F30*$H30*$J30*BA$11</f>
        <v>0</v>
      </c>
      <c r="BB30" s="130"/>
      <c r="BC30" s="131">
        <f t="shared" ref="BC30:BC32" si="173">BB30*$E30*$F30*$H30*$J30*BC$11</f>
        <v>0</v>
      </c>
      <c r="BD30" s="130"/>
      <c r="BE30" s="131">
        <f t="shared" ref="BE30:BE32" si="174">BD30*$E30*$F30*$H30*$J30*BE$11</f>
        <v>0</v>
      </c>
      <c r="BF30" s="130"/>
      <c r="BG30" s="131">
        <f t="shared" ref="BG30:BG32" si="175">BF30*$E30*$F30*$H30*$J30*BG$11</f>
        <v>0</v>
      </c>
      <c r="BH30" s="130">
        <v>5</v>
      </c>
      <c r="BI30" s="131">
        <f t="shared" ref="BI30:BI32" si="176">BH30*$E30*$F30*$H30*$J30*BI$11</f>
        <v>95741.099999999991</v>
      </c>
      <c r="BJ30" s="132">
        <v>0</v>
      </c>
      <c r="BK30" s="132">
        <v>0</v>
      </c>
      <c r="BL30" s="130"/>
      <c r="BM30" s="131">
        <f t="shared" ref="BM30:BM32" si="177">BL30*$E30*$F30*$H30*$J30*BM$11</f>
        <v>0</v>
      </c>
      <c r="BN30" s="130"/>
      <c r="BO30" s="131">
        <f t="shared" ref="BO30:BO32" si="178">BN30*$E30*$F30*$H30*$J30*BO$11</f>
        <v>0</v>
      </c>
      <c r="BP30" s="130"/>
      <c r="BQ30" s="131">
        <f t="shared" ref="BQ30:BQ32" si="179">BP30*$E30*$F30*$H30*$J30*BQ$11</f>
        <v>0</v>
      </c>
      <c r="BR30" s="130"/>
      <c r="BS30" s="131">
        <f t="shared" ref="BS30:BS32" si="180">BR30*$E30*$F30*$H30*$J30*BS$11</f>
        <v>0</v>
      </c>
      <c r="BT30" s="130">
        <v>15</v>
      </c>
      <c r="BU30" s="131">
        <f t="shared" ref="BU30:BU32" si="181">BT30*$E30*$F30*$H30*$J30*BU$11</f>
        <v>287223.3</v>
      </c>
      <c r="BV30" s="130"/>
      <c r="BW30" s="131">
        <f t="shared" ref="BW30:BW32" si="182">BV30*$E30*$F30*$H30*$J30*BW$11</f>
        <v>0</v>
      </c>
      <c r="BX30" s="130"/>
      <c r="BY30" s="131">
        <f t="shared" ref="BY30:BY32" si="183">BX30*$E30*$F30*$H30*$J30*BY$11</f>
        <v>0</v>
      </c>
      <c r="BZ30" s="130"/>
      <c r="CA30" s="131">
        <f t="shared" ref="CA30:CA32" si="184">BZ30*$E30*$F30*$H30*$J30*CA$11</f>
        <v>0</v>
      </c>
      <c r="CB30" s="134"/>
      <c r="CC30" s="131">
        <f t="shared" ref="CC30:CE32" si="185">CB30*$E30*$F30*$H30*$J30*CC$11</f>
        <v>0</v>
      </c>
      <c r="CD30" s="130">
        <v>9</v>
      </c>
      <c r="CE30" s="131">
        <f t="shared" si="185"/>
        <v>172333.97999999998</v>
      </c>
      <c r="CF30" s="132">
        <v>0</v>
      </c>
      <c r="CG30" s="131">
        <f t="shared" ref="CG30:CG32" si="186">CF30*$E30*$F30*$H30*$J30*CG$11</f>
        <v>0</v>
      </c>
      <c r="CH30" s="130"/>
      <c r="CI30" s="131">
        <f t="shared" ref="CI30:CI32" si="187">CH30*$E30*$F30*$H30*$J30*CI$11</f>
        <v>0</v>
      </c>
      <c r="CJ30" s="130"/>
      <c r="CK30" s="131">
        <f t="shared" ref="CK30:CK32" si="188">CJ30*$E30*$F30*$H30*$J30*CK$11</f>
        <v>0</v>
      </c>
      <c r="CL30" s="130">
        <v>2</v>
      </c>
      <c r="CM30" s="131">
        <f t="shared" ref="CM30:CM32" si="189">CL30*$E30*$F30*$H30*$J30*CM$11</f>
        <v>38296.44</v>
      </c>
      <c r="CN30" s="130">
        <v>6</v>
      </c>
      <c r="CO30" s="131">
        <f t="shared" ref="CO30:CO32" si="190">CN30*$E30*$F30*$H30*$J30*CO$11</f>
        <v>114889.31999999999</v>
      </c>
      <c r="CP30" s="130">
        <v>15</v>
      </c>
      <c r="CQ30" s="135">
        <f>SUM(CP30*$E30*$F30*$H30*$K30*$CQ$11)</f>
        <v>344667.95999999996</v>
      </c>
      <c r="CR30" s="130"/>
      <c r="CS30" s="135">
        <f>SUM(CR30*$E30*$F30*$H30*$K30*$CQ$11)</f>
        <v>0</v>
      </c>
      <c r="CT30" s="130"/>
      <c r="CU30" s="135">
        <f t="shared" ref="CU30:CU32" si="191">SUM(CT30*$E30*$F30*$H30*$K30*$CQ$11)</f>
        <v>0</v>
      </c>
      <c r="CV30" s="132"/>
      <c r="CW30" s="135">
        <f t="shared" ref="CW30:CW32" si="192">SUM(CV30*$E30*$F30*$H30*$K30*$CQ$11)</f>
        <v>0</v>
      </c>
      <c r="CX30" s="132"/>
      <c r="CY30" s="135">
        <f t="shared" ref="CY30:CY32" si="193">SUM(CX30*$E30*$F30*$H30*$K30*$CQ$11)</f>
        <v>0</v>
      </c>
      <c r="CZ30" s="132"/>
      <c r="DA30" s="135">
        <f t="shared" ref="DA30:DA32" si="194">SUM(CZ30*$E30*$F30*$H30*$K30*$CQ$11)</f>
        <v>0</v>
      </c>
      <c r="DB30" s="130"/>
      <c r="DC30" s="135">
        <f t="shared" ref="DC30:DC32" si="195">SUM(DB30*$E30*$F30*$H30*$K30*$CQ$11)</f>
        <v>0</v>
      </c>
      <c r="DD30" s="130"/>
      <c r="DE30" s="135">
        <f t="shared" ref="DE30:DE32" si="196">SUM(DD30*$E30*$F30*$H30*$K30*$CQ$11)</f>
        <v>0</v>
      </c>
      <c r="DF30" s="130">
        <v>0</v>
      </c>
      <c r="DG30" s="135">
        <v>0</v>
      </c>
      <c r="DH30" s="132"/>
      <c r="DI30" s="135">
        <f t="shared" ref="DI30:DI32" si="197">SUM(DH30*$E30*$F30*$H30*$K30*$CQ$11)</f>
        <v>0</v>
      </c>
      <c r="DJ30" s="130"/>
      <c r="DK30" s="135">
        <f t="shared" ref="DK30:DK32" si="198">SUM(DJ30*$E30*$F30*$H30*$K30*$CQ$11)</f>
        <v>0</v>
      </c>
      <c r="DL30" s="130"/>
      <c r="DM30" s="135">
        <f t="shared" ref="DM30:DM32" si="199">SUM(DL30*$E30*$F30*$H30*$K30*$CQ$11)</f>
        <v>0</v>
      </c>
      <c r="DN30" s="130">
        <v>5</v>
      </c>
      <c r="DO30" s="135">
        <f t="shared" ref="DO30:DO32" si="200">SUM(DN30*$E30*$F30*$H30*$K30*$CQ$11)</f>
        <v>114889.31999999999</v>
      </c>
      <c r="DP30" s="130"/>
      <c r="DQ30" s="135">
        <f t="shared" ref="DQ30:DQ32" si="201">SUM(DP30*$E30*$F30*$H30*$K30*$CQ$11)</f>
        <v>0</v>
      </c>
      <c r="DR30" s="130"/>
      <c r="DS30" s="135">
        <f t="shared" ref="DS30:DS32" si="202">SUM(DR30*$E30*$F30*$H30*$K30*$CQ$11)</f>
        <v>0</v>
      </c>
      <c r="DT30" s="130"/>
      <c r="DU30" s="135">
        <f t="shared" ref="DU30:DU32" si="203">SUM(DT30*$E30*$F30*$H30*$K30*$CQ$11)</f>
        <v>0</v>
      </c>
      <c r="DV30" s="130"/>
      <c r="DW30" s="135">
        <f t="shared" ref="DW30:DW32" si="204">SUM(DV30*$E30*$F30*$H30*$K30*$CQ$11)</f>
        <v>0</v>
      </c>
      <c r="DX30" s="130"/>
      <c r="DY30" s="135">
        <f t="shared" ref="DY30:DY32" si="205">SUM(DX30*$E30*$F30*$H30*$K30*$CQ$11)</f>
        <v>0</v>
      </c>
      <c r="DZ30" s="130"/>
      <c r="EA30" s="135">
        <f t="shared" ref="EA30:EA32" si="206">SUM(DZ30*$E30*$F30*$H30*$L30*EC$11)</f>
        <v>0</v>
      </c>
      <c r="EB30" s="130">
        <f>ROUND(1*0.75,0)</f>
        <v>1</v>
      </c>
      <c r="EC30" s="135">
        <f t="shared" ref="EC30:EC32" si="207">SUM(EB30*$E30*$F30*$H30*$M30*EC$11)</f>
        <v>35150.661</v>
      </c>
      <c r="ED30" s="130"/>
      <c r="EE30" s="131">
        <f t="shared" ref="EE30:EE32" si="208">ED30*$E30*$F30*$H30*$J30*EE$11</f>
        <v>0</v>
      </c>
      <c r="EF30" s="130"/>
      <c r="EG30" s="131">
        <f t="shared" ref="EG30:EG32" si="209">EF30*$E30*$F30*$H30*$J30*EG$11</f>
        <v>0</v>
      </c>
      <c r="EH30" s="130"/>
      <c r="EI30" s="132"/>
      <c r="EJ30" s="130"/>
      <c r="EK30" s="132"/>
      <c r="EL30" s="130"/>
      <c r="EM30" s="131">
        <f t="shared" ref="EM30:EM32" si="210">EL30*$E30*$F30*$H30*$J30*EM$11</f>
        <v>0</v>
      </c>
      <c r="EN30" s="130"/>
      <c r="EO30" s="131">
        <f t="shared" ref="EO30:EO32" si="211">EN30*$E30*$F30*$H30*$J30*EO$11</f>
        <v>0</v>
      </c>
      <c r="EP30" s="130"/>
      <c r="EQ30" s="132"/>
      <c r="ER30" s="136"/>
      <c r="ES30" s="136"/>
      <c r="ET30" s="151"/>
      <c r="EU30" s="151"/>
      <c r="EV30" s="151"/>
      <c r="EW30" s="151"/>
      <c r="EX30" s="151"/>
      <c r="EY30" s="151"/>
      <c r="EZ30" s="137">
        <f t="shared" ref="EZ30:FA32" si="212">SUM(N30,P30,V30,X30,Z30,AB30,AD30,AF30,AH30,AJ30,AL30,AN30,AP30,AR30,AT30,AV30,AX30,AZ30,BB30,BD30,BF30,BH30,BJ30,BL30,BN30,BP30,BR30,BT30,BV30,BX30,BZ30,CB30,CD30,CF30,CH30,CJ30,CL30,CN30,CP30,CR30,CT30,CV30,CX30,CZ30,DB30,DD30,DF30,DH30,DJ30,DL30,DN30,DP30,DR30,DT30,DV30,DX30,DZ30,EB30,ED30,EF30,EH30,EJ30,EL30,EN30,EP30,ER30,ET30,EV30)</f>
        <v>71</v>
      </c>
      <c r="FA30" s="137">
        <f t="shared" si="212"/>
        <v>1452118.9410000001</v>
      </c>
    </row>
    <row r="31" spans="1:157" s="196" customFormat="1" ht="15.75" customHeight="1" x14ac:dyDescent="0.25">
      <c r="A31" s="122"/>
      <c r="B31" s="122">
        <v>14</v>
      </c>
      <c r="C31" s="123" t="s">
        <v>197</v>
      </c>
      <c r="D31" s="193" t="s">
        <v>198</v>
      </c>
      <c r="E31" s="125">
        <v>15030</v>
      </c>
      <c r="F31" s="126">
        <v>2.41</v>
      </c>
      <c r="G31" s="127"/>
      <c r="H31" s="128">
        <v>1</v>
      </c>
      <c r="I31" s="194"/>
      <c r="J31" s="183">
        <v>1.4</v>
      </c>
      <c r="K31" s="183">
        <v>1.68</v>
      </c>
      <c r="L31" s="183">
        <v>2.23</v>
      </c>
      <c r="M31" s="186">
        <v>2.57</v>
      </c>
      <c r="N31" s="130">
        <v>21</v>
      </c>
      <c r="O31" s="131">
        <f t="shared" si="158"/>
        <v>1064935.6200000001</v>
      </c>
      <c r="P31" s="187"/>
      <c r="Q31" s="131">
        <f t="shared" si="158"/>
        <v>0</v>
      </c>
      <c r="R31" s="131"/>
      <c r="S31" s="131">
        <v>0</v>
      </c>
      <c r="T31" s="131"/>
      <c r="U31" s="131"/>
      <c r="V31" s="132"/>
      <c r="W31" s="131">
        <f t="shared" si="159"/>
        <v>0</v>
      </c>
      <c r="X31" s="130"/>
      <c r="Y31" s="131">
        <f t="shared" si="160"/>
        <v>0</v>
      </c>
      <c r="Z31" s="130"/>
      <c r="AA31" s="131">
        <f t="shared" si="161"/>
        <v>0</v>
      </c>
      <c r="AB31" s="130"/>
      <c r="AC31" s="131">
        <f t="shared" si="162"/>
        <v>0</v>
      </c>
      <c r="AD31" s="132"/>
      <c r="AE31" s="131">
        <f t="shared" si="163"/>
        <v>0</v>
      </c>
      <c r="AF31" s="132"/>
      <c r="AG31" s="131">
        <f t="shared" si="164"/>
        <v>0</v>
      </c>
      <c r="AH31" s="132">
        <v>1</v>
      </c>
      <c r="AI31" s="131">
        <f t="shared" si="165"/>
        <v>50711.22</v>
      </c>
      <c r="AJ31" s="132"/>
      <c r="AK31" s="132"/>
      <c r="AL31" s="132">
        <v>1</v>
      </c>
      <c r="AM31" s="135">
        <f>SUM(AL31*$E31*$F31*$H31*$K31*$AM$11)</f>
        <v>60853.464</v>
      </c>
      <c r="AN31" s="130"/>
      <c r="AO31" s="131">
        <f t="shared" si="166"/>
        <v>0</v>
      </c>
      <c r="AP31" s="132"/>
      <c r="AQ31" s="131">
        <f t="shared" si="167"/>
        <v>0</v>
      </c>
      <c r="AR31" s="130"/>
      <c r="AS31" s="131">
        <f t="shared" si="168"/>
        <v>0</v>
      </c>
      <c r="AT31" s="151"/>
      <c r="AU31" s="131">
        <f t="shared" si="169"/>
        <v>0</v>
      </c>
      <c r="AV31" s="132"/>
      <c r="AW31" s="131">
        <f t="shared" si="170"/>
        <v>0</v>
      </c>
      <c r="AX31" s="132"/>
      <c r="AY31" s="131">
        <f t="shared" si="171"/>
        <v>0</v>
      </c>
      <c r="AZ31" s="130"/>
      <c r="BA31" s="131">
        <f t="shared" si="172"/>
        <v>0</v>
      </c>
      <c r="BB31" s="130"/>
      <c r="BC31" s="131">
        <f t="shared" si="173"/>
        <v>0</v>
      </c>
      <c r="BD31" s="130"/>
      <c r="BE31" s="131">
        <f t="shared" si="174"/>
        <v>0</v>
      </c>
      <c r="BF31" s="130"/>
      <c r="BG31" s="131">
        <f t="shared" si="175"/>
        <v>0</v>
      </c>
      <c r="BH31" s="130"/>
      <c r="BI31" s="131">
        <f t="shared" si="176"/>
        <v>0</v>
      </c>
      <c r="BJ31" s="132">
        <v>0</v>
      </c>
      <c r="BK31" s="132">
        <v>0</v>
      </c>
      <c r="BL31" s="130">
        <v>36</v>
      </c>
      <c r="BM31" s="131">
        <f t="shared" si="177"/>
        <v>1825603.92</v>
      </c>
      <c r="BN31" s="130"/>
      <c r="BO31" s="131">
        <f t="shared" si="178"/>
        <v>0</v>
      </c>
      <c r="BP31" s="130"/>
      <c r="BQ31" s="131">
        <f t="shared" si="179"/>
        <v>0</v>
      </c>
      <c r="BR31" s="130"/>
      <c r="BS31" s="131">
        <f t="shared" si="180"/>
        <v>0</v>
      </c>
      <c r="BT31" s="130"/>
      <c r="BU31" s="131">
        <f t="shared" si="181"/>
        <v>0</v>
      </c>
      <c r="BV31" s="130"/>
      <c r="BW31" s="131">
        <f t="shared" si="182"/>
        <v>0</v>
      </c>
      <c r="BX31" s="130"/>
      <c r="BY31" s="131">
        <f t="shared" si="183"/>
        <v>0</v>
      </c>
      <c r="BZ31" s="130"/>
      <c r="CA31" s="131">
        <f t="shared" si="184"/>
        <v>0</v>
      </c>
      <c r="CB31" s="134"/>
      <c r="CC31" s="131">
        <f t="shared" si="185"/>
        <v>0</v>
      </c>
      <c r="CD31" s="130"/>
      <c r="CE31" s="131">
        <f t="shared" si="185"/>
        <v>0</v>
      </c>
      <c r="CF31" s="132"/>
      <c r="CG31" s="131">
        <f t="shared" si="186"/>
        <v>0</v>
      </c>
      <c r="CH31" s="130"/>
      <c r="CI31" s="131">
        <f t="shared" si="187"/>
        <v>0</v>
      </c>
      <c r="CJ31" s="130"/>
      <c r="CK31" s="131">
        <f t="shared" si="188"/>
        <v>0</v>
      </c>
      <c r="CL31" s="130"/>
      <c r="CM31" s="131">
        <f t="shared" si="189"/>
        <v>0</v>
      </c>
      <c r="CN31" s="130"/>
      <c r="CO31" s="131">
        <f t="shared" si="190"/>
        <v>0</v>
      </c>
      <c r="CP31" s="130"/>
      <c r="CQ31" s="135">
        <f>SUM(CP31*$E31*$F31*$H31*$K31*$CQ$11)</f>
        <v>0</v>
      </c>
      <c r="CR31" s="130"/>
      <c r="CS31" s="135">
        <f>SUM(CR31*$E31*$F31*$H31*$K31*$CQ$11)</f>
        <v>0</v>
      </c>
      <c r="CT31" s="130"/>
      <c r="CU31" s="135">
        <f t="shared" si="191"/>
        <v>0</v>
      </c>
      <c r="CV31" s="132"/>
      <c r="CW31" s="135">
        <f t="shared" si="192"/>
        <v>0</v>
      </c>
      <c r="CX31" s="132"/>
      <c r="CY31" s="135">
        <f t="shared" si="193"/>
        <v>0</v>
      </c>
      <c r="CZ31" s="132"/>
      <c r="DA31" s="135">
        <f t="shared" si="194"/>
        <v>0</v>
      </c>
      <c r="DB31" s="130"/>
      <c r="DC31" s="135">
        <f t="shared" si="195"/>
        <v>0</v>
      </c>
      <c r="DD31" s="130"/>
      <c r="DE31" s="135">
        <f t="shared" si="196"/>
        <v>0</v>
      </c>
      <c r="DF31" s="130">
        <v>0</v>
      </c>
      <c r="DG31" s="135">
        <v>0</v>
      </c>
      <c r="DH31" s="132"/>
      <c r="DI31" s="135">
        <f t="shared" si="197"/>
        <v>0</v>
      </c>
      <c r="DJ31" s="130"/>
      <c r="DK31" s="135">
        <f t="shared" si="198"/>
        <v>0</v>
      </c>
      <c r="DL31" s="130"/>
      <c r="DM31" s="135">
        <f t="shared" si="199"/>
        <v>0</v>
      </c>
      <c r="DN31" s="130"/>
      <c r="DO31" s="135">
        <f t="shared" si="200"/>
        <v>0</v>
      </c>
      <c r="DP31" s="130"/>
      <c r="DQ31" s="135">
        <f t="shared" si="201"/>
        <v>0</v>
      </c>
      <c r="DR31" s="130"/>
      <c r="DS31" s="135">
        <f t="shared" si="202"/>
        <v>0</v>
      </c>
      <c r="DT31" s="130"/>
      <c r="DU31" s="135">
        <f t="shared" si="203"/>
        <v>0</v>
      </c>
      <c r="DV31" s="130"/>
      <c r="DW31" s="135">
        <f t="shared" si="204"/>
        <v>0</v>
      </c>
      <c r="DX31" s="130"/>
      <c r="DY31" s="135">
        <f t="shared" si="205"/>
        <v>0</v>
      </c>
      <c r="DZ31" s="130"/>
      <c r="EA31" s="135">
        <f t="shared" si="206"/>
        <v>0</v>
      </c>
      <c r="EB31" s="130"/>
      <c r="EC31" s="135">
        <f t="shared" si="207"/>
        <v>0</v>
      </c>
      <c r="ED31" s="151"/>
      <c r="EE31" s="131">
        <f t="shared" si="208"/>
        <v>0</v>
      </c>
      <c r="EF31" s="130"/>
      <c r="EG31" s="131">
        <f t="shared" si="209"/>
        <v>0</v>
      </c>
      <c r="EH31" s="130"/>
      <c r="EI31" s="132"/>
      <c r="EJ31" s="130"/>
      <c r="EK31" s="132"/>
      <c r="EL31" s="130"/>
      <c r="EM31" s="131">
        <f t="shared" si="210"/>
        <v>0</v>
      </c>
      <c r="EN31" s="130"/>
      <c r="EO31" s="131">
        <f t="shared" si="211"/>
        <v>0</v>
      </c>
      <c r="EP31" s="130"/>
      <c r="EQ31" s="132"/>
      <c r="ER31" s="136"/>
      <c r="ES31" s="136"/>
      <c r="ET31" s="151"/>
      <c r="EU31" s="151"/>
      <c r="EV31" s="151"/>
      <c r="EW31" s="151"/>
      <c r="EX31" s="151"/>
      <c r="EY31" s="151"/>
      <c r="EZ31" s="137">
        <f t="shared" si="212"/>
        <v>59</v>
      </c>
      <c r="FA31" s="137">
        <f t="shared" si="212"/>
        <v>3002104.2239999999</v>
      </c>
    </row>
    <row r="32" spans="1:157" s="196" customFormat="1" ht="45" customHeight="1" x14ac:dyDescent="0.25">
      <c r="A32" s="122"/>
      <c r="B32" s="122">
        <v>15</v>
      </c>
      <c r="C32" s="123" t="s">
        <v>199</v>
      </c>
      <c r="D32" s="193" t="s">
        <v>200</v>
      </c>
      <c r="E32" s="125">
        <v>15030</v>
      </c>
      <c r="F32" s="126">
        <v>3.73</v>
      </c>
      <c r="G32" s="127"/>
      <c r="H32" s="128">
        <v>1</v>
      </c>
      <c r="I32" s="194"/>
      <c r="J32" s="197">
        <v>1.4</v>
      </c>
      <c r="K32" s="197">
        <v>1.68</v>
      </c>
      <c r="L32" s="197">
        <v>2.23</v>
      </c>
      <c r="M32" s="198">
        <v>2.57</v>
      </c>
      <c r="N32" s="130"/>
      <c r="O32" s="131">
        <f t="shared" si="158"/>
        <v>0</v>
      </c>
      <c r="P32" s="187"/>
      <c r="Q32" s="131">
        <f t="shared" si="158"/>
        <v>0</v>
      </c>
      <c r="R32" s="131"/>
      <c r="S32" s="131">
        <v>0</v>
      </c>
      <c r="T32" s="131"/>
      <c r="U32" s="131"/>
      <c r="V32" s="132"/>
      <c r="W32" s="131">
        <f t="shared" si="159"/>
        <v>0</v>
      </c>
      <c r="X32" s="130"/>
      <c r="Y32" s="131">
        <f t="shared" si="160"/>
        <v>0</v>
      </c>
      <c r="Z32" s="130"/>
      <c r="AA32" s="131">
        <f t="shared" si="161"/>
        <v>0</v>
      </c>
      <c r="AB32" s="130"/>
      <c r="AC32" s="131">
        <f t="shared" si="162"/>
        <v>0</v>
      </c>
      <c r="AD32" s="132"/>
      <c r="AE32" s="131">
        <f t="shared" si="163"/>
        <v>0</v>
      </c>
      <c r="AF32" s="132"/>
      <c r="AG32" s="131">
        <f t="shared" si="164"/>
        <v>0</v>
      </c>
      <c r="AH32" s="132"/>
      <c r="AI32" s="131">
        <f t="shared" si="165"/>
        <v>0</v>
      </c>
      <c r="AJ32" s="132"/>
      <c r="AK32" s="132"/>
      <c r="AL32" s="132"/>
      <c r="AM32" s="132"/>
      <c r="AN32" s="130"/>
      <c r="AO32" s="131">
        <f t="shared" si="166"/>
        <v>0</v>
      </c>
      <c r="AP32" s="132"/>
      <c r="AQ32" s="131">
        <f t="shared" si="167"/>
        <v>0</v>
      </c>
      <c r="AR32" s="130"/>
      <c r="AS32" s="131">
        <f t="shared" si="168"/>
        <v>0</v>
      </c>
      <c r="AT32" s="151"/>
      <c r="AU32" s="131">
        <f t="shared" si="169"/>
        <v>0</v>
      </c>
      <c r="AV32" s="132"/>
      <c r="AW32" s="131">
        <f t="shared" si="170"/>
        <v>0</v>
      </c>
      <c r="AX32" s="132"/>
      <c r="AY32" s="131">
        <f t="shared" si="171"/>
        <v>0</v>
      </c>
      <c r="AZ32" s="130"/>
      <c r="BA32" s="131">
        <f t="shared" si="172"/>
        <v>0</v>
      </c>
      <c r="BB32" s="130"/>
      <c r="BC32" s="131">
        <f t="shared" si="173"/>
        <v>0</v>
      </c>
      <c r="BD32" s="130"/>
      <c r="BE32" s="131">
        <f t="shared" si="174"/>
        <v>0</v>
      </c>
      <c r="BF32" s="130"/>
      <c r="BG32" s="131">
        <f t="shared" si="175"/>
        <v>0</v>
      </c>
      <c r="BH32" s="130"/>
      <c r="BI32" s="131">
        <f t="shared" si="176"/>
        <v>0</v>
      </c>
      <c r="BJ32" s="132">
        <v>0</v>
      </c>
      <c r="BK32" s="132">
        <v>0</v>
      </c>
      <c r="BL32" s="130"/>
      <c r="BM32" s="131">
        <f t="shared" si="177"/>
        <v>0</v>
      </c>
      <c r="BN32" s="130"/>
      <c r="BO32" s="131">
        <f t="shared" si="178"/>
        <v>0</v>
      </c>
      <c r="BP32" s="130"/>
      <c r="BQ32" s="131">
        <f t="shared" si="179"/>
        <v>0</v>
      </c>
      <c r="BR32" s="130"/>
      <c r="BS32" s="131">
        <f t="shared" si="180"/>
        <v>0</v>
      </c>
      <c r="BT32" s="130"/>
      <c r="BU32" s="131">
        <f t="shared" si="181"/>
        <v>0</v>
      </c>
      <c r="BV32" s="130"/>
      <c r="BW32" s="131">
        <f t="shared" si="182"/>
        <v>0</v>
      </c>
      <c r="BX32" s="130"/>
      <c r="BY32" s="131">
        <f t="shared" si="183"/>
        <v>0</v>
      </c>
      <c r="BZ32" s="130"/>
      <c r="CA32" s="131">
        <f t="shared" si="184"/>
        <v>0</v>
      </c>
      <c r="CB32" s="134"/>
      <c r="CC32" s="131">
        <f t="shared" si="185"/>
        <v>0</v>
      </c>
      <c r="CD32" s="130"/>
      <c r="CE32" s="131">
        <f t="shared" si="185"/>
        <v>0</v>
      </c>
      <c r="CF32" s="132"/>
      <c r="CG32" s="131">
        <f t="shared" si="186"/>
        <v>0</v>
      </c>
      <c r="CH32" s="130"/>
      <c r="CI32" s="131">
        <f t="shared" si="187"/>
        <v>0</v>
      </c>
      <c r="CJ32" s="130"/>
      <c r="CK32" s="131">
        <f t="shared" si="188"/>
        <v>0</v>
      </c>
      <c r="CL32" s="130"/>
      <c r="CM32" s="131">
        <f t="shared" si="189"/>
        <v>0</v>
      </c>
      <c r="CN32" s="130"/>
      <c r="CO32" s="131">
        <f t="shared" si="190"/>
        <v>0</v>
      </c>
      <c r="CP32" s="130"/>
      <c r="CQ32" s="135">
        <f>SUM(CP32*$E32*$F32*$H32*$K32*$CQ$11)</f>
        <v>0</v>
      </c>
      <c r="CR32" s="130"/>
      <c r="CS32" s="135">
        <f>SUM(CR32*$E32*$F32*$H32*$K32*$CQ$11)</f>
        <v>0</v>
      </c>
      <c r="CT32" s="130"/>
      <c r="CU32" s="135">
        <f t="shared" si="191"/>
        <v>0</v>
      </c>
      <c r="CV32" s="132"/>
      <c r="CW32" s="135">
        <f t="shared" si="192"/>
        <v>0</v>
      </c>
      <c r="CX32" s="132"/>
      <c r="CY32" s="135">
        <f t="shared" si="193"/>
        <v>0</v>
      </c>
      <c r="CZ32" s="132"/>
      <c r="DA32" s="135">
        <f t="shared" si="194"/>
        <v>0</v>
      </c>
      <c r="DB32" s="130"/>
      <c r="DC32" s="135">
        <f t="shared" si="195"/>
        <v>0</v>
      </c>
      <c r="DD32" s="130"/>
      <c r="DE32" s="135">
        <f t="shared" si="196"/>
        <v>0</v>
      </c>
      <c r="DF32" s="130">
        <v>0</v>
      </c>
      <c r="DG32" s="135">
        <v>0</v>
      </c>
      <c r="DH32" s="132"/>
      <c r="DI32" s="135">
        <f t="shared" si="197"/>
        <v>0</v>
      </c>
      <c r="DJ32" s="130"/>
      <c r="DK32" s="135">
        <f t="shared" si="198"/>
        <v>0</v>
      </c>
      <c r="DL32" s="130"/>
      <c r="DM32" s="135">
        <f t="shared" si="199"/>
        <v>0</v>
      </c>
      <c r="DN32" s="130"/>
      <c r="DO32" s="135">
        <f t="shared" si="200"/>
        <v>0</v>
      </c>
      <c r="DP32" s="130"/>
      <c r="DQ32" s="135">
        <f t="shared" si="201"/>
        <v>0</v>
      </c>
      <c r="DR32" s="130"/>
      <c r="DS32" s="135">
        <f t="shared" si="202"/>
        <v>0</v>
      </c>
      <c r="DT32" s="130"/>
      <c r="DU32" s="135">
        <f t="shared" si="203"/>
        <v>0</v>
      </c>
      <c r="DV32" s="130"/>
      <c r="DW32" s="135">
        <f t="shared" si="204"/>
        <v>0</v>
      </c>
      <c r="DX32" s="130"/>
      <c r="DY32" s="135">
        <f t="shared" si="205"/>
        <v>0</v>
      </c>
      <c r="DZ32" s="130"/>
      <c r="EA32" s="135">
        <f t="shared" si="206"/>
        <v>0</v>
      </c>
      <c r="EB32" s="130"/>
      <c r="EC32" s="135">
        <f t="shared" si="207"/>
        <v>0</v>
      </c>
      <c r="ED32" s="130"/>
      <c r="EE32" s="131">
        <f t="shared" si="208"/>
        <v>0</v>
      </c>
      <c r="EF32" s="130"/>
      <c r="EG32" s="131">
        <f t="shared" si="209"/>
        <v>0</v>
      </c>
      <c r="EH32" s="130"/>
      <c r="EI32" s="132"/>
      <c r="EJ32" s="130"/>
      <c r="EK32" s="132"/>
      <c r="EL32" s="130"/>
      <c r="EM32" s="131">
        <f t="shared" si="210"/>
        <v>0</v>
      </c>
      <c r="EN32" s="130"/>
      <c r="EO32" s="131">
        <f t="shared" si="211"/>
        <v>0</v>
      </c>
      <c r="EP32" s="130"/>
      <c r="EQ32" s="132"/>
      <c r="ER32" s="136"/>
      <c r="ES32" s="136"/>
      <c r="ET32" s="151"/>
      <c r="EU32" s="151"/>
      <c r="EV32" s="151"/>
      <c r="EW32" s="151"/>
      <c r="EX32" s="151"/>
      <c r="EY32" s="151"/>
      <c r="EZ32" s="137">
        <f t="shared" si="212"/>
        <v>0</v>
      </c>
      <c r="FA32" s="137">
        <f t="shared" si="212"/>
        <v>0</v>
      </c>
    </row>
    <row r="33" spans="1:157" s="119" customFormat="1" ht="15.75" customHeight="1" x14ac:dyDescent="0.25">
      <c r="A33" s="199">
        <v>6</v>
      </c>
      <c r="B33" s="199"/>
      <c r="C33" s="111" t="s">
        <v>201</v>
      </c>
      <c r="D33" s="189" t="s">
        <v>202</v>
      </c>
      <c r="E33" s="125">
        <v>15030</v>
      </c>
      <c r="F33" s="190"/>
      <c r="G33" s="127"/>
      <c r="H33" s="115"/>
      <c r="I33" s="177"/>
      <c r="J33" s="200"/>
      <c r="K33" s="200"/>
      <c r="L33" s="200"/>
      <c r="M33" s="179"/>
      <c r="N33" s="159">
        <f t="shared" ref="N33:BY33" si="213">SUM(N34:N37)</f>
        <v>1</v>
      </c>
      <c r="O33" s="159">
        <f t="shared" si="213"/>
        <v>7310.8324799999991</v>
      </c>
      <c r="P33" s="159">
        <f t="shared" si="213"/>
        <v>0</v>
      </c>
      <c r="Q33" s="159">
        <f t="shared" si="213"/>
        <v>0</v>
      </c>
      <c r="R33" s="159">
        <v>0</v>
      </c>
      <c r="S33" s="159">
        <v>0</v>
      </c>
      <c r="T33" s="159">
        <v>0</v>
      </c>
      <c r="U33" s="159">
        <v>0</v>
      </c>
      <c r="V33" s="159">
        <f t="shared" si="213"/>
        <v>0</v>
      </c>
      <c r="W33" s="159">
        <f t="shared" si="213"/>
        <v>0</v>
      </c>
      <c r="X33" s="159">
        <f t="shared" si="213"/>
        <v>0</v>
      </c>
      <c r="Y33" s="159">
        <f t="shared" si="213"/>
        <v>0</v>
      </c>
      <c r="Z33" s="159">
        <f t="shared" si="213"/>
        <v>900</v>
      </c>
      <c r="AA33" s="159">
        <f t="shared" si="213"/>
        <v>18615668.743439995</v>
      </c>
      <c r="AB33" s="159">
        <f t="shared" si="213"/>
        <v>0</v>
      </c>
      <c r="AC33" s="159">
        <f t="shared" si="213"/>
        <v>0</v>
      </c>
      <c r="AD33" s="159">
        <f t="shared" si="213"/>
        <v>6</v>
      </c>
      <c r="AE33" s="159">
        <f t="shared" si="213"/>
        <v>121859.11576799997</v>
      </c>
      <c r="AF33" s="159">
        <f t="shared" si="213"/>
        <v>0</v>
      </c>
      <c r="AG33" s="159">
        <f t="shared" si="213"/>
        <v>0</v>
      </c>
      <c r="AH33" s="159">
        <f t="shared" si="213"/>
        <v>0</v>
      </c>
      <c r="AI33" s="159">
        <f t="shared" si="213"/>
        <v>0</v>
      </c>
      <c r="AJ33" s="159">
        <f t="shared" si="213"/>
        <v>0</v>
      </c>
      <c r="AK33" s="159">
        <f t="shared" si="213"/>
        <v>0</v>
      </c>
      <c r="AL33" s="159">
        <f t="shared" si="213"/>
        <v>5</v>
      </c>
      <c r="AM33" s="159">
        <f t="shared" si="213"/>
        <v>120630.38922000001</v>
      </c>
      <c r="AN33" s="159">
        <f t="shared" si="213"/>
        <v>0</v>
      </c>
      <c r="AO33" s="159">
        <f t="shared" si="213"/>
        <v>0</v>
      </c>
      <c r="AP33" s="159">
        <f t="shared" si="213"/>
        <v>0</v>
      </c>
      <c r="AQ33" s="159">
        <f t="shared" si="213"/>
        <v>0</v>
      </c>
      <c r="AR33" s="159">
        <f t="shared" si="213"/>
        <v>0</v>
      </c>
      <c r="AS33" s="159">
        <f t="shared" si="213"/>
        <v>0</v>
      </c>
      <c r="AT33" s="159">
        <f t="shared" si="213"/>
        <v>2</v>
      </c>
      <c r="AU33" s="159">
        <f t="shared" si="213"/>
        <v>14621.664959999998</v>
      </c>
      <c r="AV33" s="159">
        <f t="shared" si="213"/>
        <v>0</v>
      </c>
      <c r="AW33" s="159">
        <f t="shared" si="213"/>
        <v>0</v>
      </c>
      <c r="AX33" s="159">
        <f t="shared" si="213"/>
        <v>0</v>
      </c>
      <c r="AY33" s="159">
        <f t="shared" si="213"/>
        <v>0</v>
      </c>
      <c r="AZ33" s="159">
        <f t="shared" si="213"/>
        <v>0</v>
      </c>
      <c r="BA33" s="159">
        <f t="shared" si="213"/>
        <v>0</v>
      </c>
      <c r="BB33" s="159">
        <f t="shared" si="213"/>
        <v>0</v>
      </c>
      <c r="BC33" s="159">
        <f t="shared" si="213"/>
        <v>0</v>
      </c>
      <c r="BD33" s="159">
        <f t="shared" si="213"/>
        <v>10</v>
      </c>
      <c r="BE33" s="159">
        <f t="shared" si="213"/>
        <v>73108.324799999988</v>
      </c>
      <c r="BF33" s="159">
        <f t="shared" si="213"/>
        <v>0</v>
      </c>
      <c r="BG33" s="159">
        <f t="shared" si="213"/>
        <v>0</v>
      </c>
      <c r="BH33" s="159">
        <f t="shared" si="213"/>
        <v>0</v>
      </c>
      <c r="BI33" s="159">
        <f t="shared" si="213"/>
        <v>0</v>
      </c>
      <c r="BJ33" s="121">
        <v>0</v>
      </c>
      <c r="BK33" s="121">
        <v>0</v>
      </c>
      <c r="BL33" s="159">
        <f t="shared" si="213"/>
        <v>0</v>
      </c>
      <c r="BM33" s="159">
        <f t="shared" si="213"/>
        <v>0</v>
      </c>
      <c r="BN33" s="159">
        <f t="shared" si="213"/>
        <v>0</v>
      </c>
      <c r="BO33" s="159">
        <f t="shared" si="213"/>
        <v>0</v>
      </c>
      <c r="BP33" s="159">
        <f t="shared" si="213"/>
        <v>0</v>
      </c>
      <c r="BQ33" s="159">
        <f t="shared" si="213"/>
        <v>0</v>
      </c>
      <c r="BR33" s="159">
        <f t="shared" si="213"/>
        <v>0</v>
      </c>
      <c r="BS33" s="159">
        <f t="shared" si="213"/>
        <v>0</v>
      </c>
      <c r="BT33" s="159">
        <f t="shared" si="213"/>
        <v>13</v>
      </c>
      <c r="BU33" s="159">
        <f t="shared" si="213"/>
        <v>262534.60115999996</v>
      </c>
      <c r="BV33" s="159">
        <f t="shared" si="213"/>
        <v>0</v>
      </c>
      <c r="BW33" s="159">
        <f t="shared" si="213"/>
        <v>0</v>
      </c>
      <c r="BX33" s="159">
        <f t="shared" si="213"/>
        <v>0</v>
      </c>
      <c r="BY33" s="159">
        <f t="shared" si="213"/>
        <v>0</v>
      </c>
      <c r="BZ33" s="159">
        <f t="shared" ref="BZ33:EK33" si="214">SUM(BZ34:BZ37)</f>
        <v>0</v>
      </c>
      <c r="CA33" s="159">
        <f t="shared" si="214"/>
        <v>0</v>
      </c>
      <c r="CB33" s="159">
        <f t="shared" si="214"/>
        <v>0</v>
      </c>
      <c r="CC33" s="159">
        <f t="shared" si="214"/>
        <v>0</v>
      </c>
      <c r="CD33" s="159">
        <f t="shared" si="214"/>
        <v>6</v>
      </c>
      <c r="CE33" s="159">
        <f t="shared" si="214"/>
        <v>43864.994879999991</v>
      </c>
      <c r="CF33" s="159">
        <f t="shared" si="214"/>
        <v>204</v>
      </c>
      <c r="CG33" s="159">
        <f t="shared" si="214"/>
        <v>4119773.7412799993</v>
      </c>
      <c r="CH33" s="159">
        <f t="shared" si="214"/>
        <v>4</v>
      </c>
      <c r="CI33" s="159">
        <f t="shared" si="214"/>
        <v>67895.74043999998</v>
      </c>
      <c r="CJ33" s="159">
        <f t="shared" si="214"/>
        <v>0</v>
      </c>
      <c r="CK33" s="159">
        <f t="shared" si="214"/>
        <v>0</v>
      </c>
      <c r="CL33" s="159">
        <f t="shared" si="214"/>
        <v>55</v>
      </c>
      <c r="CM33" s="159">
        <f t="shared" si="214"/>
        <v>1110723.3125999998</v>
      </c>
      <c r="CN33" s="159">
        <f t="shared" si="214"/>
        <v>199</v>
      </c>
      <c r="CO33" s="159">
        <f t="shared" si="214"/>
        <v>1519276.3477199997</v>
      </c>
      <c r="CP33" s="180">
        <f t="shared" si="214"/>
        <v>22</v>
      </c>
      <c r="CQ33" s="159">
        <f t="shared" si="214"/>
        <v>530773.71256800008</v>
      </c>
      <c r="CR33" s="180">
        <f t="shared" si="214"/>
        <v>0</v>
      </c>
      <c r="CS33" s="159">
        <f t="shared" si="214"/>
        <v>0</v>
      </c>
      <c r="CT33" s="159">
        <f t="shared" si="214"/>
        <v>0</v>
      </c>
      <c r="CU33" s="159">
        <f t="shared" si="214"/>
        <v>0</v>
      </c>
      <c r="CV33" s="159">
        <f t="shared" si="214"/>
        <v>0</v>
      </c>
      <c r="CW33" s="159">
        <f t="shared" si="214"/>
        <v>0</v>
      </c>
      <c r="CX33" s="159">
        <f t="shared" si="214"/>
        <v>0</v>
      </c>
      <c r="CY33" s="159">
        <f t="shared" si="214"/>
        <v>0</v>
      </c>
      <c r="CZ33" s="159">
        <f t="shared" si="214"/>
        <v>0</v>
      </c>
      <c r="DA33" s="159">
        <f t="shared" si="214"/>
        <v>0</v>
      </c>
      <c r="DB33" s="159">
        <f t="shared" si="214"/>
        <v>0</v>
      </c>
      <c r="DC33" s="159">
        <f t="shared" si="214"/>
        <v>0</v>
      </c>
      <c r="DD33" s="159">
        <f t="shared" si="214"/>
        <v>0</v>
      </c>
      <c r="DE33" s="159">
        <f t="shared" si="214"/>
        <v>0</v>
      </c>
      <c r="DF33" s="180">
        <v>18</v>
      </c>
      <c r="DG33" s="159">
        <v>157429.26000000007</v>
      </c>
      <c r="DH33" s="159">
        <f t="shared" si="214"/>
        <v>12</v>
      </c>
      <c r="DI33" s="159">
        <f t="shared" si="214"/>
        <v>104952.78259199999</v>
      </c>
      <c r="DJ33" s="159">
        <f t="shared" si="214"/>
        <v>0</v>
      </c>
      <c r="DK33" s="159">
        <f t="shared" si="214"/>
        <v>0</v>
      </c>
      <c r="DL33" s="159">
        <f t="shared" si="214"/>
        <v>20</v>
      </c>
      <c r="DM33" s="159">
        <f t="shared" si="214"/>
        <v>467141.54425199999</v>
      </c>
      <c r="DN33" s="159">
        <f t="shared" si="214"/>
        <v>0</v>
      </c>
      <c r="DO33" s="159">
        <f t="shared" si="214"/>
        <v>0</v>
      </c>
      <c r="DP33" s="159">
        <f t="shared" si="214"/>
        <v>0</v>
      </c>
      <c r="DQ33" s="159">
        <f t="shared" si="214"/>
        <v>0</v>
      </c>
      <c r="DR33" s="159">
        <f t="shared" si="214"/>
        <v>11</v>
      </c>
      <c r="DS33" s="159">
        <f t="shared" si="214"/>
        <v>234626.83102800002</v>
      </c>
      <c r="DT33" s="159">
        <f t="shared" si="214"/>
        <v>0</v>
      </c>
      <c r="DU33" s="159">
        <f t="shared" si="214"/>
        <v>0</v>
      </c>
      <c r="DV33" s="159">
        <f t="shared" si="214"/>
        <v>4</v>
      </c>
      <c r="DW33" s="159">
        <f t="shared" si="214"/>
        <v>81124.298748000001</v>
      </c>
      <c r="DX33" s="159">
        <f t="shared" si="214"/>
        <v>4</v>
      </c>
      <c r="DY33" s="159">
        <f t="shared" si="214"/>
        <v>96504.311376000012</v>
      </c>
      <c r="DZ33" s="159">
        <f t="shared" si="214"/>
        <v>0</v>
      </c>
      <c r="EA33" s="159">
        <f t="shared" si="214"/>
        <v>0</v>
      </c>
      <c r="EB33" s="159">
        <f t="shared" si="214"/>
        <v>2</v>
      </c>
      <c r="EC33" s="159">
        <f t="shared" si="214"/>
        <v>26616.109967999997</v>
      </c>
      <c r="ED33" s="159">
        <f t="shared" si="214"/>
        <v>0</v>
      </c>
      <c r="EE33" s="159">
        <f t="shared" si="214"/>
        <v>0</v>
      </c>
      <c r="EF33" s="159">
        <f t="shared" si="214"/>
        <v>0</v>
      </c>
      <c r="EG33" s="159">
        <f t="shared" si="214"/>
        <v>0</v>
      </c>
      <c r="EH33" s="159">
        <f t="shared" si="214"/>
        <v>0</v>
      </c>
      <c r="EI33" s="159">
        <f t="shared" si="214"/>
        <v>0</v>
      </c>
      <c r="EJ33" s="159">
        <f t="shared" si="214"/>
        <v>0</v>
      </c>
      <c r="EK33" s="159">
        <f t="shared" si="214"/>
        <v>0</v>
      </c>
      <c r="EL33" s="159">
        <f t="shared" ref="EL33:FA33" si="215">SUM(EL34:EL37)</f>
        <v>0</v>
      </c>
      <c r="EM33" s="159">
        <f t="shared" si="215"/>
        <v>0</v>
      </c>
      <c r="EN33" s="159">
        <f t="shared" si="215"/>
        <v>0</v>
      </c>
      <c r="EO33" s="159">
        <f t="shared" si="215"/>
        <v>0</v>
      </c>
      <c r="EP33" s="159">
        <f t="shared" si="215"/>
        <v>0</v>
      </c>
      <c r="EQ33" s="159">
        <f t="shared" si="215"/>
        <v>0</v>
      </c>
      <c r="ER33" s="159">
        <f t="shared" si="215"/>
        <v>0</v>
      </c>
      <c r="ES33" s="159">
        <f t="shared" si="215"/>
        <v>0</v>
      </c>
      <c r="ET33" s="159">
        <f t="shared" si="215"/>
        <v>0</v>
      </c>
      <c r="EU33" s="159">
        <f t="shared" si="215"/>
        <v>0</v>
      </c>
      <c r="EV33" s="159">
        <f t="shared" si="215"/>
        <v>0</v>
      </c>
      <c r="EW33" s="159">
        <f t="shared" si="215"/>
        <v>0</v>
      </c>
      <c r="EX33" s="159"/>
      <c r="EY33" s="159"/>
      <c r="EZ33" s="159">
        <f t="shared" si="215"/>
        <v>1498</v>
      </c>
      <c r="FA33" s="159">
        <f t="shared" si="215"/>
        <v>27776436.659279991</v>
      </c>
    </row>
    <row r="34" spans="1:157" s="196" customFormat="1" ht="31.5" customHeight="1" x14ac:dyDescent="0.25">
      <c r="A34" s="111"/>
      <c r="B34" s="122">
        <v>16</v>
      </c>
      <c r="C34" s="122" t="s">
        <v>203</v>
      </c>
      <c r="D34" s="123" t="s">
        <v>204</v>
      </c>
      <c r="E34" s="125">
        <v>15030</v>
      </c>
      <c r="F34" s="122">
        <v>0.35</v>
      </c>
      <c r="G34" s="147">
        <v>0.97440000000000004</v>
      </c>
      <c r="H34" s="184">
        <v>1</v>
      </c>
      <c r="I34" s="185"/>
      <c r="J34" s="183">
        <v>1.4</v>
      </c>
      <c r="K34" s="183">
        <v>1.68</v>
      </c>
      <c r="L34" s="183">
        <v>2.23</v>
      </c>
      <c r="M34" s="186">
        <v>2.57</v>
      </c>
      <c r="N34" s="195">
        <v>1</v>
      </c>
      <c r="O34" s="149">
        <f t="shared" ref="O34:Q37" si="216">(N34*$E34*$F34*((1-$G34)+$G34*$J34*$H34*O$11))</f>
        <v>7310.8324799999991</v>
      </c>
      <c r="P34" s="187"/>
      <c r="Q34" s="149">
        <f t="shared" si="216"/>
        <v>0</v>
      </c>
      <c r="R34" s="201"/>
      <c r="S34" s="201">
        <v>0</v>
      </c>
      <c r="T34" s="201"/>
      <c r="U34" s="201"/>
      <c r="V34" s="187"/>
      <c r="W34" s="149">
        <f t="shared" ref="W34:W37" si="217">(V34*$E34*$F34*((1-$G34)+$G34*$J34*$H34*W$11))</f>
        <v>0</v>
      </c>
      <c r="X34" s="195"/>
      <c r="Y34" s="149">
        <f t="shared" ref="Y34:Y37" si="218">(X34*$E34*$F34*((1-$G34)+$G34*$J34*$H34*Y$11))</f>
        <v>0</v>
      </c>
      <c r="Z34" s="195"/>
      <c r="AA34" s="149">
        <f t="shared" ref="AA34:AA37" si="219">(Z34*$E34*$F34*((1-$G34)+$G34*$J34*$H34*AA$11))</f>
        <v>0</v>
      </c>
      <c r="AB34" s="195"/>
      <c r="AC34" s="149">
        <f t="shared" ref="AC34:AC37" si="220">(AB34*$E34*$F34*((1-$G34)+$G34*$J34*$H34*AC$11))</f>
        <v>0</v>
      </c>
      <c r="AD34" s="187"/>
      <c r="AE34" s="149">
        <f t="shared" ref="AE34:AE37" si="221">(AD34*$E34*$F34*((1-$G34)+$G34*$J34*$H34*AE$11))</f>
        <v>0</v>
      </c>
      <c r="AF34" s="187"/>
      <c r="AG34" s="149">
        <f t="shared" ref="AG34:AG37" si="222">(AF34*$E34*$F34*((1-$G34)+$G34*$J34*$H34*AG$11))</f>
        <v>0</v>
      </c>
      <c r="AH34" s="187"/>
      <c r="AI34" s="149">
        <f t="shared" ref="AI34:AI37" si="223">(AH34*$E34*$F34*((1-$G34)+$G34*$J34*$H34*AI$11))</f>
        <v>0</v>
      </c>
      <c r="AJ34" s="187"/>
      <c r="AK34" s="132"/>
      <c r="AL34" s="187"/>
      <c r="AM34" s="149">
        <f>(AL34*$E34*$F34*((1-$G34)+$G34*$K34*$H34))</f>
        <v>0</v>
      </c>
      <c r="AN34" s="195"/>
      <c r="AO34" s="149">
        <f t="shared" ref="AO34:AO37" si="224">(AN34*$E34*$F34*((1-$G34)+$G34*$J34*$H34*AO$11))</f>
        <v>0</v>
      </c>
      <c r="AP34" s="187"/>
      <c r="AQ34" s="149">
        <f t="shared" ref="AQ34:AQ37" si="225">(AP34*$E34*$F34*((1-$G34)+$G34*$J34*$H34*AQ$11))</f>
        <v>0</v>
      </c>
      <c r="AR34" s="195"/>
      <c r="AS34" s="149">
        <f t="shared" ref="AS34:AS37" si="226">(AR34*$E34*$F34*((1-$G34)+$G34*$J34*$H34*AS$11))</f>
        <v>0</v>
      </c>
      <c r="AT34" s="130">
        <v>2</v>
      </c>
      <c r="AU34" s="149">
        <f t="shared" ref="AU34:AU37" si="227">(AT34*$E34*$F34*((1-$G34)+$G34*$J34*$H34*AU$11))</f>
        <v>14621.664959999998</v>
      </c>
      <c r="AV34" s="187"/>
      <c r="AW34" s="149">
        <f t="shared" ref="AW34:AW37" si="228">(AV34*$E34*$F34*((1-$G34)+$G34*$J34*$H34*AW$11))</f>
        <v>0</v>
      </c>
      <c r="AX34" s="187"/>
      <c r="AY34" s="149">
        <f t="shared" ref="AY34:AY37" si="229">(AX34*$E34*$F34*((1-$G34)+$G34*$J34*$H34*AY$11))</f>
        <v>0</v>
      </c>
      <c r="AZ34" s="195"/>
      <c r="BA34" s="149">
        <f t="shared" ref="BA34:BA37" si="230">(AZ34*$E34*$F34*((1-$G34)+$G34*$J34*$H34*BA$11))</f>
        <v>0</v>
      </c>
      <c r="BB34" s="195"/>
      <c r="BC34" s="149">
        <f t="shared" ref="BC34:BC37" si="231">(BB34*$E34*$F34*((1-$G34)+$G34*$J34*$H34*BC$11))</f>
        <v>0</v>
      </c>
      <c r="BD34" s="195">
        <v>10</v>
      </c>
      <c r="BE34" s="149">
        <f t="shared" ref="BE34:BE37" si="232">(BD34*$E34*$F34*((1-$G34)+$G34*$J34*$H34*BE$11))</f>
        <v>73108.324799999988</v>
      </c>
      <c r="BF34" s="195"/>
      <c r="BG34" s="149">
        <f t="shared" ref="BG34:BG37" si="233">(BF34*$E34*$F34*((1-$G34)+$G34*$J34*$H34*BG$11))</f>
        <v>0</v>
      </c>
      <c r="BH34" s="195"/>
      <c r="BI34" s="149">
        <f t="shared" ref="BI34:BI37" si="234">(BH34*$E34*$F34*((1-$G34)+$G34*$J34*$H34*BI$11))</f>
        <v>0</v>
      </c>
      <c r="BJ34" s="132">
        <v>0</v>
      </c>
      <c r="BK34" s="132">
        <v>0</v>
      </c>
      <c r="BL34" s="195"/>
      <c r="BM34" s="149">
        <f t="shared" ref="BM34:BM37" si="235">(BL34*$E34*$F34*((1-$G34)+$G34*$J34*$H34*BM$11))</f>
        <v>0</v>
      </c>
      <c r="BN34" s="195"/>
      <c r="BO34" s="149">
        <f t="shared" ref="BO34:BO37" si="236">(BN34*$E34*$F34*((1-$G34)+$G34*$J34*$H34*BO$11))</f>
        <v>0</v>
      </c>
      <c r="BP34" s="195"/>
      <c r="BQ34" s="149">
        <f t="shared" ref="BQ34:BQ37" si="237">(BP34*$E34*$F34*((1-$G34)+$G34*$J34*$H34*BQ$11))</f>
        <v>0</v>
      </c>
      <c r="BR34" s="195"/>
      <c r="BS34" s="149">
        <f t="shared" ref="BS34:BS37" si="238">(BR34*$E34*$F34*((1-$G34)+$G34*$J34*$H34*BS$11))</f>
        <v>0</v>
      </c>
      <c r="BT34" s="195"/>
      <c r="BU34" s="149">
        <f t="shared" ref="BU34:BU37" si="239">(BT34*$E34*$F34*((1-$G34)+$G34*$J34*$H34*BU$11))</f>
        <v>0</v>
      </c>
      <c r="BV34" s="195"/>
      <c r="BW34" s="149">
        <f t="shared" ref="BW34:BW37" si="240">(BV34*$E34*$F34*((1-$G34)+$G34*$J34*$H34*BW$11))</f>
        <v>0</v>
      </c>
      <c r="BX34" s="195"/>
      <c r="BY34" s="149">
        <f t="shared" ref="BY34:BY37" si="241">(BX34*$E34*$F34*((1-$G34)+$G34*$J34*$H34*BY$11))</f>
        <v>0</v>
      </c>
      <c r="BZ34" s="195"/>
      <c r="CA34" s="149">
        <f t="shared" ref="CA34:CA37" si="242">(BZ34*$E34*$F34*((1-$G34)+$G34*$J34*$H34*CA$11))</f>
        <v>0</v>
      </c>
      <c r="CB34" s="202"/>
      <c r="CC34" s="149">
        <f t="shared" ref="CC34:CE37" si="243">(CB34*$E34*$F34*((1-$G34)+$G34*$J34*$H34*CC$11))</f>
        <v>0</v>
      </c>
      <c r="CD34" s="195">
        <v>6</v>
      </c>
      <c r="CE34" s="149">
        <f t="shared" si="243"/>
        <v>43864.994879999991</v>
      </c>
      <c r="CF34" s="187"/>
      <c r="CG34" s="149">
        <f t="shared" ref="CG34:CG37" si="244">(CF34*$E34*$F34*((1-$G34)+$G34*$J34*$H34*CG$11))</f>
        <v>0</v>
      </c>
      <c r="CH34" s="130">
        <v>1</v>
      </c>
      <c r="CI34" s="149">
        <f t="shared" ref="CI34:CI37" si="245">(CH34*$E34*$F34*((1-$G34)+$G34*$J34*$H34*CI$11))</f>
        <v>7310.8324799999991</v>
      </c>
      <c r="CJ34" s="195"/>
      <c r="CK34" s="149">
        <f t="shared" ref="CK34:CK37" si="246">(CJ34*$E34*$F34*((1-$G34)+$G34*$J34*$H34*CK$11))</f>
        <v>0</v>
      </c>
      <c r="CL34" s="195"/>
      <c r="CM34" s="149">
        <f t="shared" ref="CM34:CM37" si="247">(CL34*$E34*$F34*((1-$G34)+$G34*$J34*$H34*CM$11))</f>
        <v>0</v>
      </c>
      <c r="CN34" s="195">
        <v>194</v>
      </c>
      <c r="CO34" s="149">
        <f t="shared" ref="CO34:CO37" si="248">(CN34*$E34*$F34*((1-$G34)+$G34*$J34*$H34*CO$11))</f>
        <v>1418301.5011199997</v>
      </c>
      <c r="CP34" s="195"/>
      <c r="CQ34" s="149">
        <f t="shared" ref="CQ34:CS37" si="249">(CP34*$E34*$F34*((1-$G34)+$G34*$K34*$H34))</f>
        <v>0</v>
      </c>
      <c r="CR34" s="195"/>
      <c r="CS34" s="149">
        <f t="shared" si="249"/>
        <v>0</v>
      </c>
      <c r="CT34" s="195"/>
      <c r="CU34" s="149">
        <f t="shared" ref="CU34:CU37" si="250">(CT34*$E34*$F34*((1-$G34)+$G34*$K34*$H34))</f>
        <v>0</v>
      </c>
      <c r="CV34" s="187"/>
      <c r="CW34" s="149">
        <f t="shared" ref="CW34:CW37" si="251">(CV34*$E34*$F34*((1-$G34)+$G34*$K34*$H34))</f>
        <v>0</v>
      </c>
      <c r="CX34" s="187"/>
      <c r="CY34" s="149">
        <f t="shared" ref="CY34:CY37" si="252">(CX34*$E34*$F34*((1-$G34)+$G34*$K34*$H34))</f>
        <v>0</v>
      </c>
      <c r="CZ34" s="187"/>
      <c r="DA34" s="149">
        <f t="shared" ref="DA34:DA37" si="253">(CZ34*$E34*$F34*((1-$G34)+$G34*$K34*$H34))</f>
        <v>0</v>
      </c>
      <c r="DB34" s="195"/>
      <c r="DC34" s="149">
        <f t="shared" ref="DC34:DC37" si="254">(DB34*$E34*$F34*((1-$G34)+$G34*$K34*$H34))</f>
        <v>0</v>
      </c>
      <c r="DD34" s="195"/>
      <c r="DE34" s="149">
        <f t="shared" ref="DE34:DE37" si="255">(DD34*$E34*$F34*((1-$G34)+$G34*$K34*$H34))</f>
        <v>0</v>
      </c>
      <c r="DF34" s="195">
        <v>18</v>
      </c>
      <c r="DG34" s="149">
        <v>157429.26000000007</v>
      </c>
      <c r="DH34" s="187">
        <v>12</v>
      </c>
      <c r="DI34" s="149">
        <f t="shared" ref="DI34:DI37" si="256">(DH34*$E34*$F34*((1-$G34)+$G34*$K34*$H34))</f>
        <v>104952.78259199999</v>
      </c>
      <c r="DJ34" s="195"/>
      <c r="DK34" s="149">
        <f t="shared" ref="DK34:DK37" si="257">(DJ34*$E34*$F34*((1-$G34)+$G34*$K34*$H34))</f>
        <v>0</v>
      </c>
      <c r="DL34" s="195">
        <v>1</v>
      </c>
      <c r="DM34" s="149">
        <f t="shared" ref="DM34:DM37" si="258">(DL34*$E34*$F34*((1-$G34)+$G34*$K34*$H34))</f>
        <v>8746.0652160000009</v>
      </c>
      <c r="DN34" s="195"/>
      <c r="DO34" s="149">
        <f t="shared" ref="DO34:DO37" si="259">(DN34*$E34*$F34*((1-$G34)+$G34*$K34*$H34))</f>
        <v>0</v>
      </c>
      <c r="DP34" s="195"/>
      <c r="DQ34" s="149">
        <f t="shared" ref="DQ34:DQ37" si="260">(DP34*$E34*$F34*((1-$G34)+$G34*$K34*$H34))</f>
        <v>0</v>
      </c>
      <c r="DR34" s="195">
        <v>2</v>
      </c>
      <c r="DS34" s="149">
        <f t="shared" ref="DS34:DS37" si="261">(DR34*$E34*$F34*((1-$G34)+$G34*$K34*$H34))</f>
        <v>17492.130432000002</v>
      </c>
      <c r="DT34" s="195"/>
      <c r="DU34" s="149">
        <f t="shared" ref="DU34:DU37" si="262">(DT34*$E34*$F34*((1-$G34)+$G34*$K34*$H34))</f>
        <v>0</v>
      </c>
      <c r="DV34" s="195">
        <v>1</v>
      </c>
      <c r="DW34" s="149">
        <f t="shared" ref="DW34:DW37" si="263">(DV34*$E34*$F34*((1-$G34)+$G34*$K34*$H34))</f>
        <v>8746.0652160000009</v>
      </c>
      <c r="DX34" s="195"/>
      <c r="DY34" s="149">
        <f t="shared" ref="DY34:DY37" si="264">(DX34*$E34*$F34*((1-$G34)+$G34*$K34*$H34))</f>
        <v>0</v>
      </c>
      <c r="DZ34" s="195"/>
      <c r="EA34" s="149">
        <f t="shared" ref="EA34:EA37" si="265">(DZ34*$E34*$F34*((1-$G34)+$G34*$J34*$H34*EA$11))</f>
        <v>0</v>
      </c>
      <c r="EB34" s="130">
        <f>ROUND(2*0.75,0)</f>
        <v>2</v>
      </c>
      <c r="EC34" s="149">
        <f t="shared" ref="EC34:EC37" si="266">(EB34*$E34*$F34*((1-$G34)+$G34*$M34*$H34*EC$11))</f>
        <v>26616.109967999997</v>
      </c>
      <c r="ED34" s="151"/>
      <c r="EE34" s="149">
        <f t="shared" ref="EE34:EE37" si="267">(ED34*$E34*$F34*((1-$G34)+$G34*$J34*$H34*EE$11))</f>
        <v>0</v>
      </c>
      <c r="EF34" s="130"/>
      <c r="EG34" s="149">
        <f t="shared" ref="EG34:EG37" si="268">(EF34*$E34*$F34*((1-$G34)+$G34*$J34*$H34*EG$11))</f>
        <v>0</v>
      </c>
      <c r="EH34" s="195"/>
      <c r="EI34" s="132"/>
      <c r="EJ34" s="195"/>
      <c r="EK34" s="132"/>
      <c r="EL34" s="130"/>
      <c r="EM34" s="149">
        <f t="shared" ref="EM34:EM37" si="269">(EL34*$E34*$F34*((1-$G34)+$G34*$J34*$H34*EM$11))</f>
        <v>0</v>
      </c>
      <c r="EN34" s="130"/>
      <c r="EO34" s="149">
        <f t="shared" ref="EO34:EO37" si="270">(EN34*$E34*$F34*((1-$G34)+$G34*$J34*$H34*EO$11))</f>
        <v>0</v>
      </c>
      <c r="EP34" s="130"/>
      <c r="EQ34" s="132"/>
      <c r="ER34" s="136"/>
      <c r="ES34" s="136"/>
      <c r="ET34" s="151"/>
      <c r="EU34" s="151"/>
      <c r="EV34" s="151"/>
      <c r="EW34" s="151"/>
      <c r="EX34" s="151"/>
      <c r="EY34" s="151"/>
      <c r="EZ34" s="137">
        <f t="shared" ref="EZ34:FA37" si="271">SUM(N34,P34,V34,X34,Z34,AB34,AD34,AF34,AH34,AJ34,AL34,AN34,AP34,AR34,AT34,AV34,AX34,AZ34,BB34,BD34,BF34,BH34,BJ34,BL34,BN34,BP34,BR34,BT34,BV34,BX34,BZ34,CB34,CD34,CF34,CH34,CJ34,CL34,CN34,CP34,CR34,CT34,CV34,CX34,CZ34,DB34,DD34,DF34,DH34,DJ34,DL34,DN34,DP34,DR34,DT34,DV34,DX34,DZ34,EB34,ED34,EF34,EH34,EJ34,EL34,EN34,EP34,ER34,ET34,EV34)</f>
        <v>250</v>
      </c>
      <c r="FA34" s="137">
        <f t="shared" si="271"/>
        <v>1888500.5641439995</v>
      </c>
    </row>
    <row r="35" spans="1:157" s="196" customFormat="1" ht="45" x14ac:dyDescent="0.25">
      <c r="A35" s="111"/>
      <c r="B35" s="122">
        <v>17</v>
      </c>
      <c r="C35" s="122" t="s">
        <v>205</v>
      </c>
      <c r="D35" s="123" t="s">
        <v>206</v>
      </c>
      <c r="E35" s="125">
        <v>15030</v>
      </c>
      <c r="F35" s="122">
        <v>0.97</v>
      </c>
      <c r="G35" s="147">
        <v>0.96299999999999997</v>
      </c>
      <c r="H35" s="184">
        <v>1</v>
      </c>
      <c r="I35" s="185"/>
      <c r="J35" s="183">
        <v>1.4</v>
      </c>
      <c r="K35" s="183">
        <v>1.68</v>
      </c>
      <c r="L35" s="183">
        <v>2.23</v>
      </c>
      <c r="M35" s="186">
        <v>2.57</v>
      </c>
      <c r="N35" s="195"/>
      <c r="O35" s="149">
        <f t="shared" si="216"/>
        <v>0</v>
      </c>
      <c r="P35" s="187"/>
      <c r="Q35" s="149">
        <f t="shared" si="216"/>
        <v>0</v>
      </c>
      <c r="R35" s="201"/>
      <c r="S35" s="201">
        <v>0</v>
      </c>
      <c r="T35" s="201"/>
      <c r="U35" s="201"/>
      <c r="V35" s="187"/>
      <c r="W35" s="149">
        <f t="shared" si="217"/>
        <v>0</v>
      </c>
      <c r="X35" s="195"/>
      <c r="Y35" s="149">
        <f t="shared" si="218"/>
        <v>0</v>
      </c>
      <c r="Z35" s="195">
        <v>282</v>
      </c>
      <c r="AA35" s="149">
        <f t="shared" si="219"/>
        <v>5694981.3482399983</v>
      </c>
      <c r="AB35" s="195"/>
      <c r="AC35" s="149">
        <f t="shared" si="220"/>
        <v>0</v>
      </c>
      <c r="AD35" s="187"/>
      <c r="AE35" s="149">
        <f t="shared" si="221"/>
        <v>0</v>
      </c>
      <c r="AF35" s="187"/>
      <c r="AG35" s="149">
        <f t="shared" si="222"/>
        <v>0</v>
      </c>
      <c r="AH35" s="187"/>
      <c r="AI35" s="149">
        <f t="shared" si="223"/>
        <v>0</v>
      </c>
      <c r="AJ35" s="187"/>
      <c r="AK35" s="132"/>
      <c r="AL35" s="187">
        <v>5</v>
      </c>
      <c r="AM35" s="149">
        <f>(AL35*$E35*$F35*((1-$G35)+$G35*$K35*$H35))</f>
        <v>120630.38922000001</v>
      </c>
      <c r="AN35" s="195"/>
      <c r="AO35" s="149">
        <f t="shared" si="224"/>
        <v>0</v>
      </c>
      <c r="AP35" s="187"/>
      <c r="AQ35" s="149">
        <f t="shared" si="225"/>
        <v>0</v>
      </c>
      <c r="AR35" s="195"/>
      <c r="AS35" s="149">
        <f t="shared" si="226"/>
        <v>0</v>
      </c>
      <c r="AT35" s="151"/>
      <c r="AU35" s="149">
        <f t="shared" si="227"/>
        <v>0</v>
      </c>
      <c r="AV35" s="187"/>
      <c r="AW35" s="149">
        <f t="shared" si="228"/>
        <v>0</v>
      </c>
      <c r="AX35" s="187"/>
      <c r="AY35" s="149">
        <f t="shared" si="229"/>
        <v>0</v>
      </c>
      <c r="AZ35" s="195"/>
      <c r="BA35" s="149">
        <f t="shared" si="230"/>
        <v>0</v>
      </c>
      <c r="BB35" s="195"/>
      <c r="BC35" s="149">
        <f t="shared" si="231"/>
        <v>0</v>
      </c>
      <c r="BD35" s="195"/>
      <c r="BE35" s="149">
        <f t="shared" si="232"/>
        <v>0</v>
      </c>
      <c r="BF35" s="195"/>
      <c r="BG35" s="149">
        <f t="shared" si="233"/>
        <v>0</v>
      </c>
      <c r="BH35" s="195"/>
      <c r="BI35" s="149">
        <f t="shared" si="234"/>
        <v>0</v>
      </c>
      <c r="BJ35" s="132">
        <v>0</v>
      </c>
      <c r="BK35" s="132">
        <v>0</v>
      </c>
      <c r="BL35" s="195"/>
      <c r="BM35" s="149">
        <f t="shared" si="235"/>
        <v>0</v>
      </c>
      <c r="BN35" s="195"/>
      <c r="BO35" s="149">
        <f t="shared" si="236"/>
        <v>0</v>
      </c>
      <c r="BP35" s="195"/>
      <c r="BQ35" s="149">
        <f t="shared" si="237"/>
        <v>0</v>
      </c>
      <c r="BR35" s="195"/>
      <c r="BS35" s="149">
        <f t="shared" si="238"/>
        <v>0</v>
      </c>
      <c r="BT35" s="195">
        <v>13</v>
      </c>
      <c r="BU35" s="149">
        <f t="shared" si="239"/>
        <v>262534.60115999996</v>
      </c>
      <c r="BV35" s="195"/>
      <c r="BW35" s="149">
        <f t="shared" si="240"/>
        <v>0</v>
      </c>
      <c r="BX35" s="195"/>
      <c r="BY35" s="149">
        <f t="shared" si="241"/>
        <v>0</v>
      </c>
      <c r="BZ35" s="195"/>
      <c r="CA35" s="149">
        <f t="shared" si="242"/>
        <v>0</v>
      </c>
      <c r="CB35" s="202"/>
      <c r="CC35" s="149">
        <f t="shared" si="243"/>
        <v>0</v>
      </c>
      <c r="CD35" s="195"/>
      <c r="CE35" s="149">
        <f t="shared" si="243"/>
        <v>0</v>
      </c>
      <c r="CF35" s="187">
        <v>204</v>
      </c>
      <c r="CG35" s="149">
        <f t="shared" si="244"/>
        <v>4119773.7412799993</v>
      </c>
      <c r="CH35" s="130">
        <v>3</v>
      </c>
      <c r="CI35" s="149">
        <f t="shared" si="245"/>
        <v>60584.907959999982</v>
      </c>
      <c r="CJ35" s="195"/>
      <c r="CK35" s="149">
        <f t="shared" si="246"/>
        <v>0</v>
      </c>
      <c r="CL35" s="195">
        <v>55</v>
      </c>
      <c r="CM35" s="149">
        <f t="shared" si="247"/>
        <v>1110723.3125999998</v>
      </c>
      <c r="CN35" s="195">
        <v>5</v>
      </c>
      <c r="CO35" s="149">
        <f t="shared" si="248"/>
        <v>100974.84659999999</v>
      </c>
      <c r="CP35" s="195">
        <v>22</v>
      </c>
      <c r="CQ35" s="149">
        <f t="shared" si="249"/>
        <v>530773.71256800008</v>
      </c>
      <c r="CR35" s="195"/>
      <c r="CS35" s="149">
        <f t="shared" si="249"/>
        <v>0</v>
      </c>
      <c r="CT35" s="195"/>
      <c r="CU35" s="149">
        <f t="shared" si="250"/>
        <v>0</v>
      </c>
      <c r="CV35" s="187"/>
      <c r="CW35" s="149">
        <f t="shared" si="251"/>
        <v>0</v>
      </c>
      <c r="CX35" s="187"/>
      <c r="CY35" s="149">
        <f t="shared" si="252"/>
        <v>0</v>
      </c>
      <c r="CZ35" s="187"/>
      <c r="DA35" s="149">
        <f t="shared" si="253"/>
        <v>0</v>
      </c>
      <c r="DB35" s="195"/>
      <c r="DC35" s="149">
        <f t="shared" si="254"/>
        <v>0</v>
      </c>
      <c r="DD35" s="195"/>
      <c r="DE35" s="149">
        <f t="shared" si="255"/>
        <v>0</v>
      </c>
      <c r="DF35" s="195">
        <v>0</v>
      </c>
      <c r="DG35" s="149">
        <v>0</v>
      </c>
      <c r="DH35" s="187"/>
      <c r="DI35" s="149">
        <f t="shared" si="256"/>
        <v>0</v>
      </c>
      <c r="DJ35" s="195"/>
      <c r="DK35" s="149">
        <f t="shared" si="257"/>
        <v>0</v>
      </c>
      <c r="DL35" s="195">
        <v>19</v>
      </c>
      <c r="DM35" s="149">
        <f t="shared" si="258"/>
        <v>458395.47903599998</v>
      </c>
      <c r="DN35" s="195"/>
      <c r="DO35" s="149">
        <f t="shared" si="259"/>
        <v>0</v>
      </c>
      <c r="DP35" s="195"/>
      <c r="DQ35" s="149">
        <f t="shared" si="260"/>
        <v>0</v>
      </c>
      <c r="DR35" s="195">
        <v>9</v>
      </c>
      <c r="DS35" s="149">
        <f t="shared" si="261"/>
        <v>217134.70059600001</v>
      </c>
      <c r="DT35" s="195"/>
      <c r="DU35" s="149">
        <f t="shared" si="262"/>
        <v>0</v>
      </c>
      <c r="DV35" s="195">
        <v>3</v>
      </c>
      <c r="DW35" s="149">
        <f t="shared" si="263"/>
        <v>72378.233531999998</v>
      </c>
      <c r="DX35" s="130">
        <f>ROUND(5*0.75,0)</f>
        <v>4</v>
      </c>
      <c r="DY35" s="149">
        <f t="shared" si="264"/>
        <v>96504.311376000012</v>
      </c>
      <c r="DZ35" s="195"/>
      <c r="EA35" s="149">
        <f t="shared" si="265"/>
        <v>0</v>
      </c>
      <c r="EB35" s="195"/>
      <c r="EC35" s="149">
        <f t="shared" si="266"/>
        <v>0</v>
      </c>
      <c r="ED35" s="151"/>
      <c r="EE35" s="149">
        <f t="shared" si="267"/>
        <v>0</v>
      </c>
      <c r="EF35" s="130"/>
      <c r="EG35" s="149">
        <f t="shared" si="268"/>
        <v>0</v>
      </c>
      <c r="EH35" s="195"/>
      <c r="EI35" s="132"/>
      <c r="EJ35" s="195"/>
      <c r="EK35" s="132"/>
      <c r="EL35" s="130"/>
      <c r="EM35" s="149">
        <f t="shared" si="269"/>
        <v>0</v>
      </c>
      <c r="EN35" s="130"/>
      <c r="EO35" s="149">
        <f t="shared" si="270"/>
        <v>0</v>
      </c>
      <c r="EP35" s="130"/>
      <c r="EQ35" s="132"/>
      <c r="ER35" s="136"/>
      <c r="ES35" s="136"/>
      <c r="ET35" s="151"/>
      <c r="EU35" s="151"/>
      <c r="EV35" s="151"/>
      <c r="EW35" s="151"/>
      <c r="EX35" s="151"/>
      <c r="EY35" s="151"/>
      <c r="EZ35" s="137">
        <f t="shared" si="271"/>
        <v>624</v>
      </c>
      <c r="FA35" s="137">
        <f t="shared" si="271"/>
        <v>12845389.584167996</v>
      </c>
    </row>
    <row r="36" spans="1:157" s="196" customFormat="1" ht="31.5" customHeight="1" x14ac:dyDescent="0.25">
      <c r="A36" s="111"/>
      <c r="B36" s="122">
        <v>18</v>
      </c>
      <c r="C36" s="122" t="s">
        <v>207</v>
      </c>
      <c r="D36" s="123" t="s">
        <v>208</v>
      </c>
      <c r="E36" s="125">
        <v>15030</v>
      </c>
      <c r="F36" s="122">
        <v>0.97</v>
      </c>
      <c r="G36" s="147">
        <v>0.98270000000000002</v>
      </c>
      <c r="H36" s="184">
        <v>1</v>
      </c>
      <c r="I36" s="185"/>
      <c r="J36" s="183">
        <v>1.4</v>
      </c>
      <c r="K36" s="183">
        <v>1.68</v>
      </c>
      <c r="L36" s="183">
        <v>2.23</v>
      </c>
      <c r="M36" s="186">
        <v>2.57</v>
      </c>
      <c r="N36" s="195"/>
      <c r="O36" s="149">
        <f t="shared" si="216"/>
        <v>0</v>
      </c>
      <c r="P36" s="187"/>
      <c r="Q36" s="149">
        <f t="shared" si="216"/>
        <v>0</v>
      </c>
      <c r="R36" s="201"/>
      <c r="S36" s="201">
        <v>0</v>
      </c>
      <c r="T36" s="201"/>
      <c r="U36" s="201"/>
      <c r="V36" s="187"/>
      <c r="W36" s="149">
        <f t="shared" si="217"/>
        <v>0</v>
      </c>
      <c r="X36" s="195"/>
      <c r="Y36" s="149">
        <f t="shared" si="218"/>
        <v>0</v>
      </c>
      <c r="Z36" s="195">
        <v>600</v>
      </c>
      <c r="AA36" s="149">
        <f t="shared" si="219"/>
        <v>12185911.576799998</v>
      </c>
      <c r="AB36" s="195"/>
      <c r="AC36" s="149">
        <f t="shared" si="220"/>
        <v>0</v>
      </c>
      <c r="AD36" s="187">
        <v>6</v>
      </c>
      <c r="AE36" s="149">
        <f t="shared" si="221"/>
        <v>121859.11576799997</v>
      </c>
      <c r="AF36" s="187"/>
      <c r="AG36" s="149">
        <f t="shared" si="222"/>
        <v>0</v>
      </c>
      <c r="AH36" s="187"/>
      <c r="AI36" s="149">
        <f t="shared" si="223"/>
        <v>0</v>
      </c>
      <c r="AJ36" s="187"/>
      <c r="AK36" s="132"/>
      <c r="AL36" s="187"/>
      <c r="AM36" s="149">
        <f t="shared" ref="AM36:AM37" si="272">(AL36*$E36*$F36*((1-$G36)+$G36*$K36*$H36))</f>
        <v>0</v>
      </c>
      <c r="AN36" s="195"/>
      <c r="AO36" s="149">
        <f t="shared" si="224"/>
        <v>0</v>
      </c>
      <c r="AP36" s="187"/>
      <c r="AQ36" s="149">
        <f t="shared" si="225"/>
        <v>0</v>
      </c>
      <c r="AR36" s="195"/>
      <c r="AS36" s="149">
        <f t="shared" si="226"/>
        <v>0</v>
      </c>
      <c r="AT36" s="151"/>
      <c r="AU36" s="149">
        <f t="shared" si="227"/>
        <v>0</v>
      </c>
      <c r="AV36" s="187"/>
      <c r="AW36" s="149">
        <f t="shared" si="228"/>
        <v>0</v>
      </c>
      <c r="AX36" s="187"/>
      <c r="AY36" s="149">
        <f t="shared" si="229"/>
        <v>0</v>
      </c>
      <c r="AZ36" s="195"/>
      <c r="BA36" s="149">
        <f t="shared" si="230"/>
        <v>0</v>
      </c>
      <c r="BB36" s="195"/>
      <c r="BC36" s="149">
        <f t="shared" si="231"/>
        <v>0</v>
      </c>
      <c r="BD36" s="195"/>
      <c r="BE36" s="149">
        <f t="shared" si="232"/>
        <v>0</v>
      </c>
      <c r="BF36" s="195"/>
      <c r="BG36" s="149">
        <f t="shared" si="233"/>
        <v>0</v>
      </c>
      <c r="BH36" s="195"/>
      <c r="BI36" s="149">
        <f t="shared" si="234"/>
        <v>0</v>
      </c>
      <c r="BJ36" s="132">
        <v>0</v>
      </c>
      <c r="BK36" s="132">
        <v>0</v>
      </c>
      <c r="BL36" s="195"/>
      <c r="BM36" s="149">
        <f t="shared" si="235"/>
        <v>0</v>
      </c>
      <c r="BN36" s="195"/>
      <c r="BO36" s="149">
        <f t="shared" si="236"/>
        <v>0</v>
      </c>
      <c r="BP36" s="195"/>
      <c r="BQ36" s="149">
        <f t="shared" si="237"/>
        <v>0</v>
      </c>
      <c r="BR36" s="195"/>
      <c r="BS36" s="149">
        <f t="shared" si="238"/>
        <v>0</v>
      </c>
      <c r="BT36" s="195"/>
      <c r="BU36" s="149">
        <f t="shared" si="239"/>
        <v>0</v>
      </c>
      <c r="BV36" s="195"/>
      <c r="BW36" s="149">
        <f t="shared" si="240"/>
        <v>0</v>
      </c>
      <c r="BX36" s="195"/>
      <c r="BY36" s="149">
        <f t="shared" si="241"/>
        <v>0</v>
      </c>
      <c r="BZ36" s="195"/>
      <c r="CA36" s="149">
        <f t="shared" si="242"/>
        <v>0</v>
      </c>
      <c r="CB36" s="202"/>
      <c r="CC36" s="149">
        <f t="shared" si="243"/>
        <v>0</v>
      </c>
      <c r="CD36" s="195"/>
      <c r="CE36" s="149">
        <f t="shared" si="243"/>
        <v>0</v>
      </c>
      <c r="CF36" s="187"/>
      <c r="CG36" s="149">
        <f t="shared" si="244"/>
        <v>0</v>
      </c>
      <c r="CH36" s="130"/>
      <c r="CI36" s="149">
        <f t="shared" si="245"/>
        <v>0</v>
      </c>
      <c r="CJ36" s="195"/>
      <c r="CK36" s="149">
        <f t="shared" si="246"/>
        <v>0</v>
      </c>
      <c r="CL36" s="195"/>
      <c r="CM36" s="149">
        <f t="shared" si="247"/>
        <v>0</v>
      </c>
      <c r="CN36" s="195"/>
      <c r="CO36" s="149">
        <f t="shared" si="248"/>
        <v>0</v>
      </c>
      <c r="CP36" s="195"/>
      <c r="CQ36" s="149">
        <f t="shared" si="249"/>
        <v>0</v>
      </c>
      <c r="CR36" s="195"/>
      <c r="CS36" s="149">
        <f t="shared" si="249"/>
        <v>0</v>
      </c>
      <c r="CT36" s="195"/>
      <c r="CU36" s="149">
        <f t="shared" si="250"/>
        <v>0</v>
      </c>
      <c r="CV36" s="187"/>
      <c r="CW36" s="149">
        <f t="shared" si="251"/>
        <v>0</v>
      </c>
      <c r="CX36" s="187"/>
      <c r="CY36" s="149">
        <f t="shared" si="252"/>
        <v>0</v>
      </c>
      <c r="CZ36" s="187"/>
      <c r="DA36" s="149">
        <f t="shared" si="253"/>
        <v>0</v>
      </c>
      <c r="DB36" s="195"/>
      <c r="DC36" s="149">
        <f t="shared" si="254"/>
        <v>0</v>
      </c>
      <c r="DD36" s="195"/>
      <c r="DE36" s="149">
        <f t="shared" si="255"/>
        <v>0</v>
      </c>
      <c r="DF36" s="195">
        <v>0</v>
      </c>
      <c r="DG36" s="149">
        <v>0</v>
      </c>
      <c r="DH36" s="187"/>
      <c r="DI36" s="149">
        <f t="shared" si="256"/>
        <v>0</v>
      </c>
      <c r="DJ36" s="195"/>
      <c r="DK36" s="149">
        <f t="shared" si="257"/>
        <v>0</v>
      </c>
      <c r="DL36" s="195"/>
      <c r="DM36" s="149">
        <f t="shared" si="258"/>
        <v>0</v>
      </c>
      <c r="DN36" s="195"/>
      <c r="DO36" s="149">
        <f t="shared" si="259"/>
        <v>0</v>
      </c>
      <c r="DP36" s="195"/>
      <c r="DQ36" s="149">
        <f t="shared" si="260"/>
        <v>0</v>
      </c>
      <c r="DR36" s="195"/>
      <c r="DS36" s="149">
        <f t="shared" si="261"/>
        <v>0</v>
      </c>
      <c r="DT36" s="195"/>
      <c r="DU36" s="149">
        <f t="shared" si="262"/>
        <v>0</v>
      </c>
      <c r="DV36" s="195"/>
      <c r="DW36" s="149">
        <f t="shared" si="263"/>
        <v>0</v>
      </c>
      <c r="DX36" s="195"/>
      <c r="DY36" s="149">
        <f t="shared" si="264"/>
        <v>0</v>
      </c>
      <c r="DZ36" s="195"/>
      <c r="EA36" s="149">
        <f t="shared" si="265"/>
        <v>0</v>
      </c>
      <c r="EB36" s="195"/>
      <c r="EC36" s="149">
        <f t="shared" si="266"/>
        <v>0</v>
      </c>
      <c r="ED36" s="151"/>
      <c r="EE36" s="149">
        <f t="shared" si="267"/>
        <v>0</v>
      </c>
      <c r="EF36" s="130"/>
      <c r="EG36" s="149">
        <f t="shared" si="268"/>
        <v>0</v>
      </c>
      <c r="EH36" s="195"/>
      <c r="EI36" s="132"/>
      <c r="EJ36" s="195"/>
      <c r="EK36" s="132"/>
      <c r="EL36" s="130"/>
      <c r="EM36" s="149">
        <f t="shared" si="269"/>
        <v>0</v>
      </c>
      <c r="EN36" s="130"/>
      <c r="EO36" s="149">
        <f t="shared" si="270"/>
        <v>0</v>
      </c>
      <c r="EP36" s="130"/>
      <c r="EQ36" s="132"/>
      <c r="ER36" s="136"/>
      <c r="ES36" s="136"/>
      <c r="ET36" s="151"/>
      <c r="EU36" s="151"/>
      <c r="EV36" s="151"/>
      <c r="EW36" s="151"/>
      <c r="EX36" s="151"/>
      <c r="EY36" s="151"/>
      <c r="EZ36" s="137">
        <f t="shared" si="271"/>
        <v>606</v>
      </c>
      <c r="FA36" s="137">
        <f t="shared" si="271"/>
        <v>12307770.692567999</v>
      </c>
    </row>
    <row r="37" spans="1:157" s="196" customFormat="1" ht="31.5" customHeight="1" x14ac:dyDescent="0.25">
      <c r="A37" s="111"/>
      <c r="B37" s="122">
        <v>19</v>
      </c>
      <c r="C37" s="122" t="s">
        <v>209</v>
      </c>
      <c r="D37" s="123" t="s">
        <v>210</v>
      </c>
      <c r="E37" s="125">
        <v>15030</v>
      </c>
      <c r="F37" s="122">
        <v>1.95</v>
      </c>
      <c r="G37" s="147">
        <v>0.98199999999999998</v>
      </c>
      <c r="H37" s="184">
        <v>1</v>
      </c>
      <c r="I37" s="185"/>
      <c r="J37" s="183">
        <v>1.4</v>
      </c>
      <c r="K37" s="183">
        <v>1.68</v>
      </c>
      <c r="L37" s="183">
        <v>2.23</v>
      </c>
      <c r="M37" s="186">
        <v>2.57</v>
      </c>
      <c r="N37" s="195"/>
      <c r="O37" s="149">
        <f t="shared" si="216"/>
        <v>0</v>
      </c>
      <c r="P37" s="187"/>
      <c r="Q37" s="149">
        <f t="shared" si="216"/>
        <v>0</v>
      </c>
      <c r="R37" s="201"/>
      <c r="S37" s="201">
        <v>0</v>
      </c>
      <c r="T37" s="201"/>
      <c r="U37" s="201"/>
      <c r="V37" s="187"/>
      <c r="W37" s="149">
        <f t="shared" si="217"/>
        <v>0</v>
      </c>
      <c r="X37" s="195"/>
      <c r="Y37" s="149">
        <f t="shared" si="218"/>
        <v>0</v>
      </c>
      <c r="Z37" s="195">
        <v>18</v>
      </c>
      <c r="AA37" s="149">
        <f t="shared" si="219"/>
        <v>734775.81839999987</v>
      </c>
      <c r="AB37" s="195"/>
      <c r="AC37" s="149">
        <f t="shared" si="220"/>
        <v>0</v>
      </c>
      <c r="AD37" s="187"/>
      <c r="AE37" s="149">
        <f t="shared" si="221"/>
        <v>0</v>
      </c>
      <c r="AF37" s="187"/>
      <c r="AG37" s="149">
        <f t="shared" si="222"/>
        <v>0</v>
      </c>
      <c r="AH37" s="187"/>
      <c r="AI37" s="149">
        <f t="shared" si="223"/>
        <v>0</v>
      </c>
      <c r="AJ37" s="187"/>
      <c r="AK37" s="132"/>
      <c r="AL37" s="187"/>
      <c r="AM37" s="149">
        <f t="shared" si="272"/>
        <v>0</v>
      </c>
      <c r="AN37" s="195"/>
      <c r="AO37" s="149">
        <f t="shared" si="224"/>
        <v>0</v>
      </c>
      <c r="AP37" s="187"/>
      <c r="AQ37" s="149">
        <f t="shared" si="225"/>
        <v>0</v>
      </c>
      <c r="AR37" s="195"/>
      <c r="AS37" s="149">
        <f t="shared" si="226"/>
        <v>0</v>
      </c>
      <c r="AT37" s="151"/>
      <c r="AU37" s="149">
        <f t="shared" si="227"/>
        <v>0</v>
      </c>
      <c r="AV37" s="187"/>
      <c r="AW37" s="149">
        <f t="shared" si="228"/>
        <v>0</v>
      </c>
      <c r="AX37" s="187"/>
      <c r="AY37" s="149">
        <f t="shared" si="229"/>
        <v>0</v>
      </c>
      <c r="AZ37" s="195"/>
      <c r="BA37" s="149">
        <f t="shared" si="230"/>
        <v>0</v>
      </c>
      <c r="BB37" s="195"/>
      <c r="BC37" s="149">
        <f t="shared" si="231"/>
        <v>0</v>
      </c>
      <c r="BD37" s="195"/>
      <c r="BE37" s="149">
        <f t="shared" si="232"/>
        <v>0</v>
      </c>
      <c r="BF37" s="195"/>
      <c r="BG37" s="149">
        <f t="shared" si="233"/>
        <v>0</v>
      </c>
      <c r="BH37" s="195"/>
      <c r="BI37" s="149">
        <f t="shared" si="234"/>
        <v>0</v>
      </c>
      <c r="BJ37" s="132">
        <v>0</v>
      </c>
      <c r="BK37" s="132">
        <v>0</v>
      </c>
      <c r="BL37" s="195"/>
      <c r="BM37" s="149">
        <f t="shared" si="235"/>
        <v>0</v>
      </c>
      <c r="BN37" s="195"/>
      <c r="BO37" s="149">
        <f t="shared" si="236"/>
        <v>0</v>
      </c>
      <c r="BP37" s="195"/>
      <c r="BQ37" s="149">
        <f t="shared" si="237"/>
        <v>0</v>
      </c>
      <c r="BR37" s="195"/>
      <c r="BS37" s="149">
        <f t="shared" si="238"/>
        <v>0</v>
      </c>
      <c r="BT37" s="195"/>
      <c r="BU37" s="149">
        <f t="shared" si="239"/>
        <v>0</v>
      </c>
      <c r="BV37" s="195"/>
      <c r="BW37" s="149">
        <f t="shared" si="240"/>
        <v>0</v>
      </c>
      <c r="BX37" s="195"/>
      <c r="BY37" s="149">
        <f t="shared" si="241"/>
        <v>0</v>
      </c>
      <c r="BZ37" s="195"/>
      <c r="CA37" s="149">
        <f t="shared" si="242"/>
        <v>0</v>
      </c>
      <c r="CB37" s="202"/>
      <c r="CC37" s="149">
        <f t="shared" si="243"/>
        <v>0</v>
      </c>
      <c r="CD37" s="195"/>
      <c r="CE37" s="149">
        <f t="shared" si="243"/>
        <v>0</v>
      </c>
      <c r="CF37" s="187"/>
      <c r="CG37" s="149">
        <f t="shared" si="244"/>
        <v>0</v>
      </c>
      <c r="CH37" s="130"/>
      <c r="CI37" s="149">
        <f t="shared" si="245"/>
        <v>0</v>
      </c>
      <c r="CJ37" s="195"/>
      <c r="CK37" s="149">
        <f t="shared" si="246"/>
        <v>0</v>
      </c>
      <c r="CL37" s="195"/>
      <c r="CM37" s="149">
        <f t="shared" si="247"/>
        <v>0</v>
      </c>
      <c r="CN37" s="195"/>
      <c r="CO37" s="149">
        <f t="shared" si="248"/>
        <v>0</v>
      </c>
      <c r="CP37" s="195"/>
      <c r="CQ37" s="149">
        <f t="shared" si="249"/>
        <v>0</v>
      </c>
      <c r="CR37" s="195"/>
      <c r="CS37" s="149">
        <f t="shared" si="249"/>
        <v>0</v>
      </c>
      <c r="CT37" s="195"/>
      <c r="CU37" s="149">
        <f t="shared" si="250"/>
        <v>0</v>
      </c>
      <c r="CV37" s="187"/>
      <c r="CW37" s="149">
        <f t="shared" si="251"/>
        <v>0</v>
      </c>
      <c r="CX37" s="187"/>
      <c r="CY37" s="149">
        <f t="shared" si="252"/>
        <v>0</v>
      </c>
      <c r="CZ37" s="187"/>
      <c r="DA37" s="149">
        <f t="shared" si="253"/>
        <v>0</v>
      </c>
      <c r="DB37" s="195"/>
      <c r="DC37" s="149">
        <f t="shared" si="254"/>
        <v>0</v>
      </c>
      <c r="DD37" s="195"/>
      <c r="DE37" s="149">
        <f t="shared" si="255"/>
        <v>0</v>
      </c>
      <c r="DF37" s="195">
        <v>0</v>
      </c>
      <c r="DG37" s="149">
        <v>0</v>
      </c>
      <c r="DH37" s="187"/>
      <c r="DI37" s="149">
        <f t="shared" si="256"/>
        <v>0</v>
      </c>
      <c r="DJ37" s="195"/>
      <c r="DK37" s="149">
        <f t="shared" si="257"/>
        <v>0</v>
      </c>
      <c r="DL37" s="195"/>
      <c r="DM37" s="149">
        <f t="shared" si="258"/>
        <v>0</v>
      </c>
      <c r="DN37" s="195"/>
      <c r="DO37" s="149">
        <f t="shared" si="259"/>
        <v>0</v>
      </c>
      <c r="DP37" s="195"/>
      <c r="DQ37" s="149">
        <f t="shared" si="260"/>
        <v>0</v>
      </c>
      <c r="DR37" s="195"/>
      <c r="DS37" s="149">
        <f t="shared" si="261"/>
        <v>0</v>
      </c>
      <c r="DT37" s="195"/>
      <c r="DU37" s="149">
        <f t="shared" si="262"/>
        <v>0</v>
      </c>
      <c r="DV37" s="195"/>
      <c r="DW37" s="149">
        <f t="shared" si="263"/>
        <v>0</v>
      </c>
      <c r="DX37" s="195"/>
      <c r="DY37" s="149">
        <f t="shared" si="264"/>
        <v>0</v>
      </c>
      <c r="DZ37" s="195"/>
      <c r="EA37" s="149">
        <f t="shared" si="265"/>
        <v>0</v>
      </c>
      <c r="EB37" s="195"/>
      <c r="EC37" s="149">
        <f t="shared" si="266"/>
        <v>0</v>
      </c>
      <c r="ED37" s="151"/>
      <c r="EE37" s="149">
        <f t="shared" si="267"/>
        <v>0</v>
      </c>
      <c r="EF37" s="130"/>
      <c r="EG37" s="149">
        <f t="shared" si="268"/>
        <v>0</v>
      </c>
      <c r="EH37" s="195"/>
      <c r="EI37" s="132"/>
      <c r="EJ37" s="195"/>
      <c r="EK37" s="132"/>
      <c r="EL37" s="130"/>
      <c r="EM37" s="149">
        <f t="shared" si="269"/>
        <v>0</v>
      </c>
      <c r="EN37" s="130"/>
      <c r="EO37" s="149">
        <f t="shared" si="270"/>
        <v>0</v>
      </c>
      <c r="EP37" s="130"/>
      <c r="EQ37" s="132"/>
      <c r="ER37" s="136"/>
      <c r="ES37" s="136"/>
      <c r="ET37" s="151"/>
      <c r="EU37" s="151"/>
      <c r="EV37" s="151"/>
      <c r="EW37" s="151"/>
      <c r="EX37" s="151"/>
      <c r="EY37" s="151"/>
      <c r="EZ37" s="137">
        <f t="shared" si="271"/>
        <v>18</v>
      </c>
      <c r="FA37" s="137">
        <f t="shared" si="271"/>
        <v>734775.81839999987</v>
      </c>
    </row>
    <row r="38" spans="1:157" s="119" customFormat="1" ht="15" customHeight="1" x14ac:dyDescent="0.25">
      <c r="A38" s="199">
        <v>7</v>
      </c>
      <c r="B38" s="199"/>
      <c r="C38" s="111" t="s">
        <v>211</v>
      </c>
      <c r="D38" s="189" t="s">
        <v>212</v>
      </c>
      <c r="E38" s="125">
        <v>15030</v>
      </c>
      <c r="F38" s="190"/>
      <c r="G38" s="127"/>
      <c r="H38" s="115"/>
      <c r="I38" s="177"/>
      <c r="J38" s="200"/>
      <c r="K38" s="200"/>
      <c r="L38" s="200"/>
      <c r="M38" s="179"/>
      <c r="N38" s="159">
        <f t="shared" ref="N38:BY38" si="273">N39</f>
        <v>0</v>
      </c>
      <c r="O38" s="159">
        <f t="shared" si="273"/>
        <v>0</v>
      </c>
      <c r="P38" s="159">
        <f t="shared" si="273"/>
        <v>0</v>
      </c>
      <c r="Q38" s="159">
        <f t="shared" si="273"/>
        <v>0</v>
      </c>
      <c r="R38" s="159">
        <v>0</v>
      </c>
      <c r="S38" s="159">
        <v>0</v>
      </c>
      <c r="T38" s="159">
        <v>0</v>
      </c>
      <c r="U38" s="159">
        <v>0</v>
      </c>
      <c r="V38" s="159">
        <f t="shared" si="273"/>
        <v>0</v>
      </c>
      <c r="W38" s="159">
        <f t="shared" si="273"/>
        <v>0</v>
      </c>
      <c r="X38" s="159">
        <f t="shared" si="273"/>
        <v>0</v>
      </c>
      <c r="Y38" s="159">
        <f t="shared" si="273"/>
        <v>0</v>
      </c>
      <c r="Z38" s="159">
        <f t="shared" si="273"/>
        <v>0</v>
      </c>
      <c r="AA38" s="159">
        <f t="shared" si="273"/>
        <v>0</v>
      </c>
      <c r="AB38" s="159">
        <f t="shared" si="273"/>
        <v>0</v>
      </c>
      <c r="AC38" s="159">
        <f t="shared" si="273"/>
        <v>0</v>
      </c>
      <c r="AD38" s="159">
        <f t="shared" si="273"/>
        <v>0</v>
      </c>
      <c r="AE38" s="159">
        <f t="shared" si="273"/>
        <v>0</v>
      </c>
      <c r="AF38" s="159">
        <f t="shared" si="273"/>
        <v>0</v>
      </c>
      <c r="AG38" s="159">
        <f t="shared" si="273"/>
        <v>0</v>
      </c>
      <c r="AH38" s="159">
        <f t="shared" si="273"/>
        <v>0</v>
      </c>
      <c r="AI38" s="159">
        <f t="shared" si="273"/>
        <v>0</v>
      </c>
      <c r="AJ38" s="159">
        <f t="shared" si="273"/>
        <v>0</v>
      </c>
      <c r="AK38" s="159">
        <f t="shared" si="273"/>
        <v>0</v>
      </c>
      <c r="AL38" s="159">
        <f t="shared" si="273"/>
        <v>0</v>
      </c>
      <c r="AM38" s="159">
        <f t="shared" si="273"/>
        <v>0</v>
      </c>
      <c r="AN38" s="159">
        <f t="shared" si="273"/>
        <v>0</v>
      </c>
      <c r="AO38" s="159">
        <f t="shared" si="273"/>
        <v>0</v>
      </c>
      <c r="AP38" s="159">
        <f t="shared" si="273"/>
        <v>0</v>
      </c>
      <c r="AQ38" s="159">
        <f t="shared" si="273"/>
        <v>0</v>
      </c>
      <c r="AR38" s="159">
        <f t="shared" si="273"/>
        <v>220</v>
      </c>
      <c r="AS38" s="159">
        <f t="shared" si="273"/>
        <v>4536655.1999999993</v>
      </c>
      <c r="AT38" s="159">
        <f t="shared" si="273"/>
        <v>0</v>
      </c>
      <c r="AU38" s="159">
        <f t="shared" si="273"/>
        <v>0</v>
      </c>
      <c r="AV38" s="159">
        <f t="shared" si="273"/>
        <v>0</v>
      </c>
      <c r="AW38" s="159">
        <f t="shared" si="273"/>
        <v>0</v>
      </c>
      <c r="AX38" s="159">
        <f t="shared" si="273"/>
        <v>0</v>
      </c>
      <c r="AY38" s="159">
        <f t="shared" si="273"/>
        <v>0</v>
      </c>
      <c r="AZ38" s="159">
        <f t="shared" si="273"/>
        <v>0</v>
      </c>
      <c r="BA38" s="159">
        <f t="shared" si="273"/>
        <v>0</v>
      </c>
      <c r="BB38" s="159">
        <f t="shared" si="273"/>
        <v>0</v>
      </c>
      <c r="BC38" s="159">
        <f t="shared" si="273"/>
        <v>0</v>
      </c>
      <c r="BD38" s="159">
        <f t="shared" si="273"/>
        <v>0</v>
      </c>
      <c r="BE38" s="159">
        <f t="shared" si="273"/>
        <v>0</v>
      </c>
      <c r="BF38" s="159">
        <f t="shared" si="273"/>
        <v>0</v>
      </c>
      <c r="BG38" s="159">
        <f t="shared" si="273"/>
        <v>0</v>
      </c>
      <c r="BH38" s="159">
        <f t="shared" si="273"/>
        <v>0</v>
      </c>
      <c r="BI38" s="159">
        <f t="shared" si="273"/>
        <v>0</v>
      </c>
      <c r="BJ38" s="121">
        <v>0</v>
      </c>
      <c r="BK38" s="121">
        <v>0</v>
      </c>
      <c r="BL38" s="159">
        <f t="shared" si="273"/>
        <v>0</v>
      </c>
      <c r="BM38" s="159">
        <f t="shared" si="273"/>
        <v>0</v>
      </c>
      <c r="BN38" s="159">
        <f t="shared" si="273"/>
        <v>0</v>
      </c>
      <c r="BO38" s="159">
        <f t="shared" si="273"/>
        <v>0</v>
      </c>
      <c r="BP38" s="159">
        <f t="shared" si="273"/>
        <v>0</v>
      </c>
      <c r="BQ38" s="159">
        <f t="shared" si="273"/>
        <v>0</v>
      </c>
      <c r="BR38" s="159">
        <f t="shared" si="273"/>
        <v>0</v>
      </c>
      <c r="BS38" s="159">
        <f t="shared" si="273"/>
        <v>0</v>
      </c>
      <c r="BT38" s="159">
        <f t="shared" si="273"/>
        <v>1</v>
      </c>
      <c r="BU38" s="159">
        <f t="shared" si="273"/>
        <v>20621.16</v>
      </c>
      <c r="BV38" s="159">
        <f t="shared" si="273"/>
        <v>0</v>
      </c>
      <c r="BW38" s="159">
        <f t="shared" si="273"/>
        <v>0</v>
      </c>
      <c r="BX38" s="159">
        <f t="shared" si="273"/>
        <v>0</v>
      </c>
      <c r="BY38" s="159">
        <f t="shared" si="273"/>
        <v>0</v>
      </c>
      <c r="BZ38" s="159">
        <f t="shared" ref="BZ38:EK38" si="274">BZ39</f>
        <v>0</v>
      </c>
      <c r="CA38" s="159">
        <f t="shared" si="274"/>
        <v>0</v>
      </c>
      <c r="CB38" s="159">
        <f t="shared" si="274"/>
        <v>0</v>
      </c>
      <c r="CC38" s="159">
        <f t="shared" si="274"/>
        <v>0</v>
      </c>
      <c r="CD38" s="159">
        <f t="shared" si="274"/>
        <v>0</v>
      </c>
      <c r="CE38" s="159">
        <f t="shared" si="274"/>
        <v>0</v>
      </c>
      <c r="CF38" s="159">
        <f t="shared" si="274"/>
        <v>0</v>
      </c>
      <c r="CG38" s="159">
        <f t="shared" si="274"/>
        <v>0</v>
      </c>
      <c r="CH38" s="159">
        <f t="shared" si="274"/>
        <v>0</v>
      </c>
      <c r="CI38" s="159">
        <f t="shared" si="274"/>
        <v>0</v>
      </c>
      <c r="CJ38" s="159">
        <f t="shared" si="274"/>
        <v>0</v>
      </c>
      <c r="CK38" s="159">
        <f t="shared" si="274"/>
        <v>0</v>
      </c>
      <c r="CL38" s="159">
        <f t="shared" si="274"/>
        <v>0</v>
      </c>
      <c r="CM38" s="159">
        <f t="shared" si="274"/>
        <v>0</v>
      </c>
      <c r="CN38" s="159">
        <f t="shared" si="274"/>
        <v>5</v>
      </c>
      <c r="CO38" s="159">
        <f t="shared" si="274"/>
        <v>103105.79999999999</v>
      </c>
      <c r="CP38" s="159">
        <f t="shared" si="274"/>
        <v>0</v>
      </c>
      <c r="CQ38" s="159">
        <f t="shared" si="274"/>
        <v>0</v>
      </c>
      <c r="CR38" s="159">
        <f t="shared" si="274"/>
        <v>0</v>
      </c>
      <c r="CS38" s="159">
        <f t="shared" si="274"/>
        <v>0</v>
      </c>
      <c r="CT38" s="159">
        <f t="shared" si="274"/>
        <v>0</v>
      </c>
      <c r="CU38" s="159">
        <f t="shared" si="274"/>
        <v>0</v>
      </c>
      <c r="CV38" s="159">
        <f t="shared" si="274"/>
        <v>0</v>
      </c>
      <c r="CW38" s="159">
        <f t="shared" si="274"/>
        <v>0</v>
      </c>
      <c r="CX38" s="159">
        <f t="shared" si="274"/>
        <v>0</v>
      </c>
      <c r="CY38" s="159">
        <f t="shared" si="274"/>
        <v>0</v>
      </c>
      <c r="CZ38" s="159">
        <f t="shared" si="274"/>
        <v>0</v>
      </c>
      <c r="DA38" s="159">
        <f t="shared" si="274"/>
        <v>0</v>
      </c>
      <c r="DB38" s="159">
        <f t="shared" si="274"/>
        <v>0</v>
      </c>
      <c r="DC38" s="159">
        <f t="shared" si="274"/>
        <v>0</v>
      </c>
      <c r="DD38" s="159">
        <f t="shared" si="274"/>
        <v>0</v>
      </c>
      <c r="DE38" s="159">
        <f t="shared" si="274"/>
        <v>0</v>
      </c>
      <c r="DF38" s="159">
        <v>0</v>
      </c>
      <c r="DG38" s="159">
        <v>0</v>
      </c>
      <c r="DH38" s="159">
        <f t="shared" si="274"/>
        <v>0</v>
      </c>
      <c r="DI38" s="159">
        <f t="shared" si="274"/>
        <v>0</v>
      </c>
      <c r="DJ38" s="159">
        <f t="shared" si="274"/>
        <v>0</v>
      </c>
      <c r="DK38" s="159">
        <f t="shared" si="274"/>
        <v>0</v>
      </c>
      <c r="DL38" s="159">
        <f t="shared" si="274"/>
        <v>0</v>
      </c>
      <c r="DM38" s="159">
        <f t="shared" si="274"/>
        <v>0</v>
      </c>
      <c r="DN38" s="159">
        <f t="shared" si="274"/>
        <v>0</v>
      </c>
      <c r="DO38" s="159">
        <f t="shared" si="274"/>
        <v>0</v>
      </c>
      <c r="DP38" s="159">
        <f t="shared" si="274"/>
        <v>0</v>
      </c>
      <c r="DQ38" s="159">
        <f t="shared" si="274"/>
        <v>0</v>
      </c>
      <c r="DR38" s="159">
        <f t="shared" si="274"/>
        <v>0</v>
      </c>
      <c r="DS38" s="159">
        <f t="shared" si="274"/>
        <v>0</v>
      </c>
      <c r="DT38" s="159">
        <f t="shared" si="274"/>
        <v>0</v>
      </c>
      <c r="DU38" s="159">
        <f t="shared" si="274"/>
        <v>0</v>
      </c>
      <c r="DV38" s="159">
        <f t="shared" si="274"/>
        <v>0</v>
      </c>
      <c r="DW38" s="159">
        <f t="shared" si="274"/>
        <v>0</v>
      </c>
      <c r="DX38" s="159">
        <f t="shared" si="274"/>
        <v>0</v>
      </c>
      <c r="DY38" s="159">
        <f t="shared" si="274"/>
        <v>0</v>
      </c>
      <c r="DZ38" s="159">
        <f t="shared" si="274"/>
        <v>0</v>
      </c>
      <c r="EA38" s="159">
        <f t="shared" si="274"/>
        <v>0</v>
      </c>
      <c r="EB38" s="159">
        <f t="shared" si="274"/>
        <v>0</v>
      </c>
      <c r="EC38" s="159">
        <f t="shared" si="274"/>
        <v>0</v>
      </c>
      <c r="ED38" s="159">
        <f t="shared" si="274"/>
        <v>0</v>
      </c>
      <c r="EE38" s="159">
        <f t="shared" si="274"/>
        <v>0</v>
      </c>
      <c r="EF38" s="159">
        <f t="shared" si="274"/>
        <v>0</v>
      </c>
      <c r="EG38" s="159">
        <f t="shared" si="274"/>
        <v>0</v>
      </c>
      <c r="EH38" s="159">
        <f t="shared" si="274"/>
        <v>0</v>
      </c>
      <c r="EI38" s="159">
        <f t="shared" si="274"/>
        <v>0</v>
      </c>
      <c r="EJ38" s="159">
        <f t="shared" si="274"/>
        <v>0</v>
      </c>
      <c r="EK38" s="159">
        <f t="shared" si="274"/>
        <v>0</v>
      </c>
      <c r="EL38" s="159">
        <f t="shared" ref="EL38:FA38" si="275">EL39</f>
        <v>0</v>
      </c>
      <c r="EM38" s="159">
        <f t="shared" si="275"/>
        <v>0</v>
      </c>
      <c r="EN38" s="159">
        <f t="shared" si="275"/>
        <v>0</v>
      </c>
      <c r="EO38" s="159">
        <f t="shared" si="275"/>
        <v>0</v>
      </c>
      <c r="EP38" s="159">
        <f t="shared" si="275"/>
        <v>0</v>
      </c>
      <c r="EQ38" s="159">
        <f t="shared" si="275"/>
        <v>0</v>
      </c>
      <c r="ER38" s="159">
        <f t="shared" si="275"/>
        <v>0</v>
      </c>
      <c r="ES38" s="159">
        <f t="shared" si="275"/>
        <v>0</v>
      </c>
      <c r="ET38" s="159">
        <f t="shared" si="275"/>
        <v>0</v>
      </c>
      <c r="EU38" s="159">
        <f t="shared" si="275"/>
        <v>0</v>
      </c>
      <c r="EV38" s="159">
        <f t="shared" si="275"/>
        <v>0</v>
      </c>
      <c r="EW38" s="159">
        <f t="shared" si="275"/>
        <v>0</v>
      </c>
      <c r="EX38" s="159"/>
      <c r="EY38" s="159"/>
      <c r="EZ38" s="159">
        <f t="shared" si="275"/>
        <v>226</v>
      </c>
      <c r="FA38" s="159">
        <f t="shared" si="275"/>
        <v>4660382.1599999992</v>
      </c>
    </row>
    <row r="39" spans="1:157" s="2" customFormat="1" ht="15.75" customHeight="1" x14ac:dyDescent="0.25">
      <c r="A39" s="111"/>
      <c r="B39" s="111">
        <v>20</v>
      </c>
      <c r="C39" s="123" t="s">
        <v>213</v>
      </c>
      <c r="D39" s="193" t="s">
        <v>214</v>
      </c>
      <c r="E39" s="125">
        <v>15030</v>
      </c>
      <c r="F39" s="126">
        <v>0.98</v>
      </c>
      <c r="G39" s="127"/>
      <c r="H39" s="128">
        <v>1</v>
      </c>
      <c r="I39" s="194"/>
      <c r="J39" s="183">
        <v>1.4</v>
      </c>
      <c r="K39" s="183">
        <v>1.68</v>
      </c>
      <c r="L39" s="183">
        <v>2.23</v>
      </c>
      <c r="M39" s="186">
        <v>2.57</v>
      </c>
      <c r="N39" s="130"/>
      <c r="O39" s="131">
        <f>N39*$E39*$F39*$H39*$J39*O$11</f>
        <v>0</v>
      </c>
      <c r="P39" s="187"/>
      <c r="Q39" s="131">
        <f>P39*$E39*$F39*$H39*$J39*Q$11</f>
        <v>0</v>
      </c>
      <c r="R39" s="131"/>
      <c r="S39" s="131">
        <v>0</v>
      </c>
      <c r="T39" s="131"/>
      <c r="U39" s="131"/>
      <c r="V39" s="132"/>
      <c r="W39" s="131">
        <f>V39*$E39*$F39*$H39*$J39*W$11</f>
        <v>0</v>
      </c>
      <c r="X39" s="130"/>
      <c r="Y39" s="131">
        <f>X39*$E39*$F39*$H39*$J39*Y$11</f>
        <v>0</v>
      </c>
      <c r="Z39" s="130"/>
      <c r="AA39" s="131">
        <f>Z39*$E39*$F39*$H39*$J39*AA$11</f>
        <v>0</v>
      </c>
      <c r="AB39" s="130"/>
      <c r="AC39" s="131">
        <f>AB39*$E39*$F39*$H39*$J39*AC$11</f>
        <v>0</v>
      </c>
      <c r="AD39" s="132"/>
      <c r="AE39" s="131">
        <f>AD39*$E39*$F39*$H39*$J39*AE$11</f>
        <v>0</v>
      </c>
      <c r="AF39" s="132"/>
      <c r="AG39" s="131">
        <f>AF39*$E39*$F39*$H39*$J39*AG$11</f>
        <v>0</v>
      </c>
      <c r="AH39" s="132"/>
      <c r="AI39" s="131">
        <f>AH39*$E39*$F39*$H39*$J39*AI$11</f>
        <v>0</v>
      </c>
      <c r="AJ39" s="132"/>
      <c r="AK39" s="132"/>
      <c r="AL39" s="132"/>
      <c r="AM39" s="132">
        <v>0</v>
      </c>
      <c r="AN39" s="130"/>
      <c r="AO39" s="131">
        <f>AN39*$E39*$F39*$H39*$J39*AO$11</f>
        <v>0</v>
      </c>
      <c r="AP39" s="132"/>
      <c r="AQ39" s="131">
        <f>AP39*$E39*$F39*$H39*$J39*AQ$11</f>
        <v>0</v>
      </c>
      <c r="AR39" s="130">
        <v>220</v>
      </c>
      <c r="AS39" s="131">
        <f>AR39*$E39*$F39*$H39*$J39*AS$11</f>
        <v>4536655.1999999993</v>
      </c>
      <c r="AT39" s="195"/>
      <c r="AU39" s="131">
        <f>AT39*$E39*$F39*$H39*$J39*AU$11</f>
        <v>0</v>
      </c>
      <c r="AV39" s="132"/>
      <c r="AW39" s="131">
        <f>AV39*$E39*$F39*$H39*$J39*AW$11</f>
        <v>0</v>
      </c>
      <c r="AX39" s="132"/>
      <c r="AY39" s="131">
        <f>AX39*$E39*$F39*$H39*$J39*AY$11</f>
        <v>0</v>
      </c>
      <c r="AZ39" s="130"/>
      <c r="BA39" s="131">
        <f>AZ39*$E39*$F39*$H39*$J39*BA$11</f>
        <v>0</v>
      </c>
      <c r="BB39" s="130"/>
      <c r="BC39" s="131">
        <f>BB39*$E39*$F39*$H39*$J39*BC$11</f>
        <v>0</v>
      </c>
      <c r="BD39" s="130"/>
      <c r="BE39" s="131">
        <f>BD39*$E39*$F39*$H39*$J39*BE$11</f>
        <v>0</v>
      </c>
      <c r="BF39" s="130"/>
      <c r="BG39" s="131">
        <f>BF39*$E39*$F39*$H39*$J39*BG$11</f>
        <v>0</v>
      </c>
      <c r="BH39" s="130"/>
      <c r="BI39" s="131">
        <f>BH39*$E39*$F39*$H39*$J39*BI$11</f>
        <v>0</v>
      </c>
      <c r="BJ39" s="132">
        <v>0</v>
      </c>
      <c r="BK39" s="132">
        <v>0</v>
      </c>
      <c r="BL39" s="130"/>
      <c r="BM39" s="131">
        <f>BL39*$E39*$F39*$H39*$J39*BM$11</f>
        <v>0</v>
      </c>
      <c r="BN39" s="130"/>
      <c r="BO39" s="131">
        <f>BN39*$E39*$F39*$H39*$J39*BO$11</f>
        <v>0</v>
      </c>
      <c r="BP39" s="130"/>
      <c r="BQ39" s="131">
        <f>BP39*$E39*$F39*$H39*$J39*BQ$11</f>
        <v>0</v>
      </c>
      <c r="BR39" s="130"/>
      <c r="BS39" s="131">
        <f>BR39*$E39*$F39*$H39*$J39*BS$11</f>
        <v>0</v>
      </c>
      <c r="BT39" s="130">
        <v>1</v>
      </c>
      <c r="BU39" s="131">
        <f>BT39*$E39*$F39*$H39*$J39*BU$11</f>
        <v>20621.16</v>
      </c>
      <c r="BV39" s="130"/>
      <c r="BW39" s="131">
        <f>BV39*$E39*$F39*$H39*$J39*BW$11</f>
        <v>0</v>
      </c>
      <c r="BX39" s="130"/>
      <c r="BY39" s="131">
        <f>BX39*$E39*$F39*$H39*$J39*BY$11</f>
        <v>0</v>
      </c>
      <c r="BZ39" s="130"/>
      <c r="CA39" s="131">
        <f>BZ39*$E39*$F39*$H39*$J39*CA$11</f>
        <v>0</v>
      </c>
      <c r="CB39" s="134"/>
      <c r="CC39" s="131">
        <f>CB39*$E39*$F39*$H39*$J39*CC$11</f>
        <v>0</v>
      </c>
      <c r="CD39" s="130"/>
      <c r="CE39" s="131">
        <f>CD39*$E39*$F39*$H39*$J39*CE$11</f>
        <v>0</v>
      </c>
      <c r="CF39" s="132"/>
      <c r="CG39" s="131">
        <f>CF39*$E39*$F39*$H39*$J39*CG$11</f>
        <v>0</v>
      </c>
      <c r="CH39" s="130"/>
      <c r="CI39" s="131">
        <f>CH39*$E39*$F39*$H39*$J39*CI$11</f>
        <v>0</v>
      </c>
      <c r="CJ39" s="130"/>
      <c r="CK39" s="131">
        <f>CJ39*$E39*$F39*$H39*$J39*CK$11</f>
        <v>0</v>
      </c>
      <c r="CL39" s="130"/>
      <c r="CM39" s="131">
        <f>CL39*$E39*$F39*$H39*$J39*CM$11</f>
        <v>0</v>
      </c>
      <c r="CN39" s="130">
        <v>5</v>
      </c>
      <c r="CO39" s="131">
        <f>CN39*$E39*$F39*$H39*$J39*CO$11</f>
        <v>103105.79999999999</v>
      </c>
      <c r="CP39" s="130"/>
      <c r="CQ39" s="135">
        <f>SUM(CP39*$E39*$F39*$H39*$K39*$CQ$11)</f>
        <v>0</v>
      </c>
      <c r="CR39" s="130"/>
      <c r="CS39" s="135">
        <f>SUM(CR39*$E39*$F39*$H39*$K39*$CQ$11)</f>
        <v>0</v>
      </c>
      <c r="CT39" s="130"/>
      <c r="CU39" s="135">
        <f t="shared" ref="CU39" si="276">SUM(CT39*$E39*$F39*$H39*$K39*$CQ$11)</f>
        <v>0</v>
      </c>
      <c r="CV39" s="132"/>
      <c r="CW39" s="135">
        <f t="shared" ref="CW39" si="277">SUM(CV39*$E39*$F39*$H39*$K39*$CQ$11)</f>
        <v>0</v>
      </c>
      <c r="CX39" s="132"/>
      <c r="CY39" s="135">
        <f t="shared" ref="CY39" si="278">SUM(CX39*$E39*$F39*$H39*$K39*$CQ$11)</f>
        <v>0</v>
      </c>
      <c r="CZ39" s="132"/>
      <c r="DA39" s="135">
        <f t="shared" ref="DA39" si="279">SUM(CZ39*$E39*$F39*$H39*$K39*$CQ$11)</f>
        <v>0</v>
      </c>
      <c r="DB39" s="130"/>
      <c r="DC39" s="135">
        <f t="shared" ref="DC39" si="280">SUM(DB39*$E39*$F39*$H39*$K39*$CQ$11)</f>
        <v>0</v>
      </c>
      <c r="DD39" s="130"/>
      <c r="DE39" s="135">
        <f t="shared" ref="DE39" si="281">SUM(DD39*$E39*$F39*$H39*$K39*$CQ$11)</f>
        <v>0</v>
      </c>
      <c r="DF39" s="130">
        <v>0</v>
      </c>
      <c r="DG39" s="135">
        <v>0</v>
      </c>
      <c r="DH39" s="132"/>
      <c r="DI39" s="135">
        <f t="shared" ref="DI39" si="282">SUM(DH39*$E39*$F39*$H39*$K39*$CQ$11)</f>
        <v>0</v>
      </c>
      <c r="DJ39" s="130"/>
      <c r="DK39" s="135">
        <f t="shared" ref="DK39" si="283">SUM(DJ39*$E39*$F39*$H39*$K39*$CQ$11)</f>
        <v>0</v>
      </c>
      <c r="DL39" s="130"/>
      <c r="DM39" s="135">
        <f t="shared" ref="DM39" si="284">SUM(DL39*$E39*$F39*$H39*$K39*$CQ$11)</f>
        <v>0</v>
      </c>
      <c r="DN39" s="130"/>
      <c r="DO39" s="135">
        <f t="shared" ref="DO39" si="285">SUM(DN39*$E39*$F39*$H39*$K39*$CQ$11)</f>
        <v>0</v>
      </c>
      <c r="DP39" s="130"/>
      <c r="DQ39" s="135">
        <f t="shared" ref="DQ39" si="286">SUM(DP39*$E39*$F39*$H39*$K39*$CQ$11)</f>
        <v>0</v>
      </c>
      <c r="DR39" s="130"/>
      <c r="DS39" s="135">
        <f t="shared" ref="DS39" si="287">SUM(DR39*$E39*$F39*$H39*$K39*$CQ$11)</f>
        <v>0</v>
      </c>
      <c r="DT39" s="130"/>
      <c r="DU39" s="135">
        <f t="shared" ref="DU39" si="288">SUM(DT39*$E39*$F39*$H39*$K39*$CQ$11)</f>
        <v>0</v>
      </c>
      <c r="DV39" s="130"/>
      <c r="DW39" s="135">
        <f t="shared" ref="DW39" si="289">SUM(DV39*$E39*$F39*$H39*$K39*$CQ$11)</f>
        <v>0</v>
      </c>
      <c r="DX39" s="130"/>
      <c r="DY39" s="135">
        <f t="shared" ref="DY39" si="290">SUM(DX39*$E39*$F39*$H39*$K39*$CQ$11)</f>
        <v>0</v>
      </c>
      <c r="DZ39" s="130"/>
      <c r="EA39" s="135">
        <f>SUM(DZ39*$E39*$F39*$H39*$L39*EC$11)</f>
        <v>0</v>
      </c>
      <c r="EB39" s="130"/>
      <c r="EC39" s="135">
        <f>SUM(EB39*$E39*$F39*$H39*$M39*EC$11)</f>
        <v>0</v>
      </c>
      <c r="ED39" s="130"/>
      <c r="EE39" s="131">
        <f>ED39*$E39*$F39*$H39*$J39*EE$11</f>
        <v>0</v>
      </c>
      <c r="EF39" s="130"/>
      <c r="EG39" s="131">
        <f>EF39*$E39*$F39*$H39*$J39*EG$11</f>
        <v>0</v>
      </c>
      <c r="EH39" s="130"/>
      <c r="EI39" s="132"/>
      <c r="EJ39" s="130"/>
      <c r="EK39" s="132"/>
      <c r="EL39" s="130"/>
      <c r="EM39" s="131">
        <f>EL39*$E39*$F39*$H39*$J39*EM$11</f>
        <v>0</v>
      </c>
      <c r="EN39" s="130"/>
      <c r="EO39" s="131">
        <f>EN39*$E39*$F39*$H39*$J39*EO$11</f>
        <v>0</v>
      </c>
      <c r="EP39" s="130"/>
      <c r="EQ39" s="132"/>
      <c r="ER39" s="136"/>
      <c r="ES39" s="136"/>
      <c r="ET39" s="151"/>
      <c r="EU39" s="151"/>
      <c r="EV39" s="151"/>
      <c r="EW39" s="151"/>
      <c r="EX39" s="151"/>
      <c r="EY39" s="151"/>
      <c r="EZ39" s="137">
        <f>SUM(N39,P39,V39,X39,Z39,AB39,AD39,AF39,AH39,AJ39,AL39,AN39,AP39,AR39,AT39,AV39,AX39,AZ39,BB39,BD39,BF39,BH39,BJ39,BL39,BN39,BP39,BR39,BT39,BV39,BX39,BZ39,CB39,CD39,CF39,CH39,CJ39,CL39,CN39,CP39,CR39,CT39,CV39,CX39,CZ39,DB39,DD39,DF39,DH39,DJ39,DL39,DN39,DP39,DR39,DT39,DV39,DX39,DZ39,EB39,ED39,EF39,EH39,EJ39,EL39,EN39,EP39,ER39,ET39,EV39)</f>
        <v>226</v>
      </c>
      <c r="FA39" s="137">
        <f>SUM(O39,Q39,W39,Y39,AA39,AC39,AE39,AG39,AI39,AK39,AM39,AO39,AQ39,AS39,AU39,AW39,AY39,BA39,BC39,BE39,BG39,BI39,BK39,BM39,BO39,BQ39,BS39,BU39,BW39,BY39,CA39,CC39,CE39,CG39,CI39,CK39,CM39,CO39,CQ39,CS39,CU39,CW39,CY39,DA39,DC39,DE39,DG39,DI39,DK39,DM39,DO39,DQ39,DS39,DU39,DW39,DY39,EA39,EC39,EE39,EG39,EI39,EK39,EM39,EO39,EQ39,ES39,EU39,EW39)</f>
        <v>4660382.1599999992</v>
      </c>
    </row>
    <row r="40" spans="1:157" s="119" customFormat="1" ht="15" customHeight="1" x14ac:dyDescent="0.25">
      <c r="A40" s="199">
        <v>8</v>
      </c>
      <c r="B40" s="199"/>
      <c r="C40" s="111" t="s">
        <v>215</v>
      </c>
      <c r="D40" s="189" t="s">
        <v>216</v>
      </c>
      <c r="E40" s="125">
        <v>15030</v>
      </c>
      <c r="F40" s="190"/>
      <c r="G40" s="127"/>
      <c r="H40" s="115"/>
      <c r="I40" s="177"/>
      <c r="J40" s="200"/>
      <c r="K40" s="200"/>
      <c r="L40" s="200"/>
      <c r="M40" s="179"/>
      <c r="N40" s="159">
        <f t="shared" ref="N40:BY40" si="291">SUM(N41:N43)</f>
        <v>0</v>
      </c>
      <c r="O40" s="159">
        <f t="shared" si="291"/>
        <v>0</v>
      </c>
      <c r="P40" s="159">
        <f t="shared" si="291"/>
        <v>0</v>
      </c>
      <c r="Q40" s="159">
        <f t="shared" si="291"/>
        <v>0</v>
      </c>
      <c r="R40" s="159">
        <v>0</v>
      </c>
      <c r="S40" s="159">
        <v>0</v>
      </c>
      <c r="T40" s="159">
        <v>0</v>
      </c>
      <c r="U40" s="159">
        <v>0</v>
      </c>
      <c r="V40" s="159">
        <f t="shared" si="291"/>
        <v>0</v>
      </c>
      <c r="W40" s="159">
        <f t="shared" si="291"/>
        <v>0</v>
      </c>
      <c r="X40" s="159">
        <f t="shared" si="291"/>
        <v>0</v>
      </c>
      <c r="Y40" s="159">
        <f t="shared" si="291"/>
        <v>0</v>
      </c>
      <c r="Z40" s="159">
        <f t="shared" si="291"/>
        <v>0</v>
      </c>
      <c r="AA40" s="159">
        <f t="shared" si="291"/>
        <v>0</v>
      </c>
      <c r="AB40" s="159">
        <f t="shared" si="291"/>
        <v>0</v>
      </c>
      <c r="AC40" s="159">
        <f t="shared" si="291"/>
        <v>0</v>
      </c>
      <c r="AD40" s="159">
        <f t="shared" si="291"/>
        <v>0</v>
      </c>
      <c r="AE40" s="159">
        <f t="shared" si="291"/>
        <v>0</v>
      </c>
      <c r="AF40" s="159">
        <f t="shared" si="291"/>
        <v>0</v>
      </c>
      <c r="AG40" s="159">
        <f t="shared" si="291"/>
        <v>0</v>
      </c>
      <c r="AH40" s="159">
        <f t="shared" si="291"/>
        <v>0</v>
      </c>
      <c r="AI40" s="159">
        <f t="shared" si="291"/>
        <v>0</v>
      </c>
      <c r="AJ40" s="159">
        <f t="shared" si="291"/>
        <v>0</v>
      </c>
      <c r="AK40" s="159">
        <f t="shared" si="291"/>
        <v>0</v>
      </c>
      <c r="AL40" s="159">
        <f t="shared" si="291"/>
        <v>0</v>
      </c>
      <c r="AM40" s="159">
        <f t="shared" si="291"/>
        <v>0</v>
      </c>
      <c r="AN40" s="159">
        <f t="shared" si="291"/>
        <v>0</v>
      </c>
      <c r="AO40" s="159">
        <f t="shared" si="291"/>
        <v>0</v>
      </c>
      <c r="AP40" s="159">
        <f t="shared" si="291"/>
        <v>0</v>
      </c>
      <c r="AQ40" s="159">
        <f t="shared" si="291"/>
        <v>0</v>
      </c>
      <c r="AR40" s="159">
        <f t="shared" si="291"/>
        <v>0</v>
      </c>
      <c r="AS40" s="159">
        <f t="shared" si="291"/>
        <v>0</v>
      </c>
      <c r="AT40" s="159">
        <f t="shared" si="291"/>
        <v>0</v>
      </c>
      <c r="AU40" s="159">
        <f t="shared" si="291"/>
        <v>0</v>
      </c>
      <c r="AV40" s="159">
        <f t="shared" si="291"/>
        <v>0</v>
      </c>
      <c r="AW40" s="159">
        <f t="shared" si="291"/>
        <v>0</v>
      </c>
      <c r="AX40" s="159">
        <f t="shared" si="291"/>
        <v>0</v>
      </c>
      <c r="AY40" s="159">
        <f t="shared" si="291"/>
        <v>0</v>
      </c>
      <c r="AZ40" s="159">
        <f t="shared" si="291"/>
        <v>0</v>
      </c>
      <c r="BA40" s="159">
        <f t="shared" si="291"/>
        <v>0</v>
      </c>
      <c r="BB40" s="159">
        <f t="shared" si="291"/>
        <v>0</v>
      </c>
      <c r="BC40" s="159">
        <f t="shared" si="291"/>
        <v>0</v>
      </c>
      <c r="BD40" s="159">
        <f t="shared" si="291"/>
        <v>0</v>
      </c>
      <c r="BE40" s="159">
        <f t="shared" si="291"/>
        <v>0</v>
      </c>
      <c r="BF40" s="159">
        <f t="shared" si="291"/>
        <v>0</v>
      </c>
      <c r="BG40" s="159">
        <f t="shared" si="291"/>
        <v>0</v>
      </c>
      <c r="BH40" s="159">
        <f t="shared" si="291"/>
        <v>0</v>
      </c>
      <c r="BI40" s="159">
        <f t="shared" si="291"/>
        <v>0</v>
      </c>
      <c r="BJ40" s="121">
        <v>0</v>
      </c>
      <c r="BK40" s="121">
        <v>0</v>
      </c>
      <c r="BL40" s="159">
        <f t="shared" si="291"/>
        <v>0</v>
      </c>
      <c r="BM40" s="159">
        <f t="shared" si="291"/>
        <v>0</v>
      </c>
      <c r="BN40" s="159">
        <f t="shared" si="291"/>
        <v>0</v>
      </c>
      <c r="BO40" s="159">
        <f t="shared" si="291"/>
        <v>0</v>
      </c>
      <c r="BP40" s="159">
        <f t="shared" si="291"/>
        <v>0</v>
      </c>
      <c r="BQ40" s="159">
        <f t="shared" si="291"/>
        <v>0</v>
      </c>
      <c r="BR40" s="159">
        <f t="shared" si="291"/>
        <v>0</v>
      </c>
      <c r="BS40" s="159">
        <f t="shared" si="291"/>
        <v>0</v>
      </c>
      <c r="BT40" s="159">
        <f t="shared" si="291"/>
        <v>0</v>
      </c>
      <c r="BU40" s="159">
        <f t="shared" si="291"/>
        <v>0</v>
      </c>
      <c r="BV40" s="159">
        <f t="shared" si="291"/>
        <v>0</v>
      </c>
      <c r="BW40" s="159">
        <f t="shared" si="291"/>
        <v>0</v>
      </c>
      <c r="BX40" s="159">
        <f t="shared" si="291"/>
        <v>0</v>
      </c>
      <c r="BY40" s="159">
        <f t="shared" si="291"/>
        <v>0</v>
      </c>
      <c r="BZ40" s="159">
        <f t="shared" ref="BZ40:EK40" si="292">SUM(BZ41:BZ43)</f>
        <v>0</v>
      </c>
      <c r="CA40" s="159">
        <f t="shared" si="292"/>
        <v>0</v>
      </c>
      <c r="CB40" s="159">
        <f t="shared" si="292"/>
        <v>0</v>
      </c>
      <c r="CC40" s="159">
        <f t="shared" si="292"/>
        <v>0</v>
      </c>
      <c r="CD40" s="159">
        <f t="shared" si="292"/>
        <v>0</v>
      </c>
      <c r="CE40" s="159">
        <f t="shared" si="292"/>
        <v>0</v>
      </c>
      <c r="CF40" s="159">
        <f t="shared" si="292"/>
        <v>0</v>
      </c>
      <c r="CG40" s="159">
        <f t="shared" si="292"/>
        <v>0</v>
      </c>
      <c r="CH40" s="159">
        <f t="shared" si="292"/>
        <v>0</v>
      </c>
      <c r="CI40" s="159">
        <f t="shared" si="292"/>
        <v>0</v>
      </c>
      <c r="CJ40" s="159">
        <f t="shared" si="292"/>
        <v>0</v>
      </c>
      <c r="CK40" s="159">
        <f t="shared" si="292"/>
        <v>0</v>
      </c>
      <c r="CL40" s="159">
        <f t="shared" si="292"/>
        <v>0</v>
      </c>
      <c r="CM40" s="159">
        <f t="shared" si="292"/>
        <v>0</v>
      </c>
      <c r="CN40" s="159">
        <f t="shared" si="292"/>
        <v>0</v>
      </c>
      <c r="CO40" s="159">
        <f t="shared" si="292"/>
        <v>0</v>
      </c>
      <c r="CP40" s="159">
        <f t="shared" si="292"/>
        <v>0</v>
      </c>
      <c r="CQ40" s="159">
        <f t="shared" si="292"/>
        <v>0</v>
      </c>
      <c r="CR40" s="159">
        <f t="shared" si="292"/>
        <v>0</v>
      </c>
      <c r="CS40" s="159">
        <f t="shared" si="292"/>
        <v>0</v>
      </c>
      <c r="CT40" s="159">
        <f t="shared" si="292"/>
        <v>0</v>
      </c>
      <c r="CU40" s="159">
        <f t="shared" si="292"/>
        <v>0</v>
      </c>
      <c r="CV40" s="159">
        <f t="shared" si="292"/>
        <v>0</v>
      </c>
      <c r="CW40" s="159">
        <f t="shared" si="292"/>
        <v>0</v>
      </c>
      <c r="CX40" s="159">
        <f t="shared" si="292"/>
        <v>0</v>
      </c>
      <c r="CY40" s="159">
        <f t="shared" si="292"/>
        <v>0</v>
      </c>
      <c r="CZ40" s="159">
        <f t="shared" si="292"/>
        <v>0</v>
      </c>
      <c r="DA40" s="159">
        <f t="shared" si="292"/>
        <v>0</v>
      </c>
      <c r="DB40" s="159">
        <f t="shared" si="292"/>
        <v>0</v>
      </c>
      <c r="DC40" s="159">
        <f t="shared" si="292"/>
        <v>0</v>
      </c>
      <c r="DD40" s="159">
        <f t="shared" si="292"/>
        <v>0</v>
      </c>
      <c r="DE40" s="159">
        <f t="shared" si="292"/>
        <v>0</v>
      </c>
      <c r="DF40" s="159">
        <v>0</v>
      </c>
      <c r="DG40" s="159">
        <v>0</v>
      </c>
      <c r="DH40" s="159">
        <f t="shared" si="292"/>
        <v>0</v>
      </c>
      <c r="DI40" s="159">
        <f t="shared" si="292"/>
        <v>0</v>
      </c>
      <c r="DJ40" s="159">
        <f t="shared" si="292"/>
        <v>0</v>
      </c>
      <c r="DK40" s="159">
        <f t="shared" si="292"/>
        <v>0</v>
      </c>
      <c r="DL40" s="159">
        <f t="shared" si="292"/>
        <v>0</v>
      </c>
      <c r="DM40" s="159">
        <f t="shared" si="292"/>
        <v>0</v>
      </c>
      <c r="DN40" s="159">
        <f t="shared" si="292"/>
        <v>0</v>
      </c>
      <c r="DO40" s="159">
        <f t="shared" si="292"/>
        <v>0</v>
      </c>
      <c r="DP40" s="159">
        <f t="shared" si="292"/>
        <v>0</v>
      </c>
      <c r="DQ40" s="159">
        <f t="shared" si="292"/>
        <v>0</v>
      </c>
      <c r="DR40" s="159">
        <f t="shared" si="292"/>
        <v>0</v>
      </c>
      <c r="DS40" s="159">
        <f t="shared" si="292"/>
        <v>0</v>
      </c>
      <c r="DT40" s="159">
        <f t="shared" si="292"/>
        <v>0</v>
      </c>
      <c r="DU40" s="159">
        <f t="shared" si="292"/>
        <v>0</v>
      </c>
      <c r="DV40" s="159">
        <f t="shared" si="292"/>
        <v>0</v>
      </c>
      <c r="DW40" s="159">
        <f t="shared" si="292"/>
        <v>0</v>
      </c>
      <c r="DX40" s="159">
        <f t="shared" si="292"/>
        <v>0</v>
      </c>
      <c r="DY40" s="159">
        <f t="shared" si="292"/>
        <v>0</v>
      </c>
      <c r="DZ40" s="159">
        <f t="shared" si="292"/>
        <v>0</v>
      </c>
      <c r="EA40" s="159">
        <f t="shared" si="292"/>
        <v>0</v>
      </c>
      <c r="EB40" s="159">
        <f t="shared" si="292"/>
        <v>0</v>
      </c>
      <c r="EC40" s="159">
        <f t="shared" si="292"/>
        <v>0</v>
      </c>
      <c r="ED40" s="159">
        <f t="shared" si="292"/>
        <v>0</v>
      </c>
      <c r="EE40" s="159">
        <f t="shared" si="292"/>
        <v>0</v>
      </c>
      <c r="EF40" s="159">
        <f t="shared" si="292"/>
        <v>0</v>
      </c>
      <c r="EG40" s="159">
        <f t="shared" si="292"/>
        <v>0</v>
      </c>
      <c r="EH40" s="159">
        <f t="shared" si="292"/>
        <v>0</v>
      </c>
      <c r="EI40" s="159">
        <f t="shared" si="292"/>
        <v>0</v>
      </c>
      <c r="EJ40" s="159">
        <f t="shared" si="292"/>
        <v>0</v>
      </c>
      <c r="EK40" s="159">
        <f t="shared" si="292"/>
        <v>0</v>
      </c>
      <c r="EL40" s="159">
        <f t="shared" ref="EL40:FA40" si="293">SUM(EL41:EL43)</f>
        <v>0</v>
      </c>
      <c r="EM40" s="159">
        <f t="shared" si="293"/>
        <v>0</v>
      </c>
      <c r="EN40" s="159">
        <f t="shared" si="293"/>
        <v>0</v>
      </c>
      <c r="EO40" s="159">
        <f t="shared" si="293"/>
        <v>0</v>
      </c>
      <c r="EP40" s="159">
        <f t="shared" si="293"/>
        <v>0</v>
      </c>
      <c r="EQ40" s="159">
        <f t="shared" si="293"/>
        <v>0</v>
      </c>
      <c r="ER40" s="159">
        <f t="shared" si="293"/>
        <v>0</v>
      </c>
      <c r="ES40" s="159">
        <f t="shared" si="293"/>
        <v>0</v>
      </c>
      <c r="ET40" s="159">
        <f t="shared" si="293"/>
        <v>0</v>
      </c>
      <c r="EU40" s="159">
        <f t="shared" si="293"/>
        <v>0</v>
      </c>
      <c r="EV40" s="159">
        <f t="shared" si="293"/>
        <v>0</v>
      </c>
      <c r="EW40" s="159">
        <f t="shared" si="293"/>
        <v>0</v>
      </c>
      <c r="EX40" s="159"/>
      <c r="EY40" s="159"/>
      <c r="EZ40" s="159">
        <f t="shared" si="293"/>
        <v>0</v>
      </c>
      <c r="FA40" s="159">
        <f t="shared" si="293"/>
        <v>0</v>
      </c>
    </row>
    <row r="41" spans="1:157" s="2" customFormat="1" ht="45" customHeight="1" x14ac:dyDescent="0.25">
      <c r="A41" s="122"/>
      <c r="B41" s="122">
        <v>21</v>
      </c>
      <c r="C41" s="123" t="s">
        <v>217</v>
      </c>
      <c r="D41" s="193" t="s">
        <v>218</v>
      </c>
      <c r="E41" s="125">
        <v>15030</v>
      </c>
      <c r="F41" s="126">
        <v>7.95</v>
      </c>
      <c r="G41" s="127"/>
      <c r="H41" s="203">
        <v>1</v>
      </c>
      <c r="I41" s="194"/>
      <c r="J41" s="183">
        <v>1.4</v>
      </c>
      <c r="K41" s="183">
        <v>1.68</v>
      </c>
      <c r="L41" s="183">
        <v>2.23</v>
      </c>
      <c r="M41" s="186">
        <v>2.57</v>
      </c>
      <c r="N41" s="195"/>
      <c r="O41" s="131">
        <f t="shared" ref="O41:Q43" si="294">N41*$E41*$F41*$H41*$J41*O$11</f>
        <v>0</v>
      </c>
      <c r="P41" s="187"/>
      <c r="Q41" s="131">
        <f t="shared" si="294"/>
        <v>0</v>
      </c>
      <c r="R41" s="170"/>
      <c r="S41" s="170">
        <v>0</v>
      </c>
      <c r="T41" s="170"/>
      <c r="U41" s="170"/>
      <c r="V41" s="187"/>
      <c r="W41" s="131">
        <f t="shared" ref="W41:W43" si="295">V41*$E41*$F41*$H41*$J41*W$11</f>
        <v>0</v>
      </c>
      <c r="X41" s="195"/>
      <c r="Y41" s="131">
        <f t="shared" ref="Y41:Y43" si="296">X41*$E41*$F41*$H41*$J41*Y$11</f>
        <v>0</v>
      </c>
      <c r="Z41" s="195"/>
      <c r="AA41" s="131">
        <f t="shared" ref="AA41:AA43" si="297">Z41*$E41*$F41*$H41*$J41*AA$11</f>
        <v>0</v>
      </c>
      <c r="AB41" s="195"/>
      <c r="AC41" s="131">
        <f t="shared" ref="AC41:AC43" si="298">AB41*$E41*$F41*$H41*$J41*AC$11</f>
        <v>0</v>
      </c>
      <c r="AD41" s="187"/>
      <c r="AE41" s="131">
        <f t="shared" ref="AE41:AE43" si="299">AD41*$E41*$F41*$H41*$J41*AE$11</f>
        <v>0</v>
      </c>
      <c r="AF41" s="187"/>
      <c r="AG41" s="131">
        <f t="shared" ref="AG41:AG43" si="300">AF41*$E41*$F41*$H41*$J41*AG$11</f>
        <v>0</v>
      </c>
      <c r="AH41" s="187"/>
      <c r="AI41" s="131">
        <f t="shared" ref="AI41:AI43" si="301">AH41*$E41*$F41*$H41*$J41*AI$11</f>
        <v>0</v>
      </c>
      <c r="AJ41" s="187"/>
      <c r="AK41" s="132"/>
      <c r="AL41" s="187"/>
      <c r="AM41" s="187">
        <v>0</v>
      </c>
      <c r="AN41" s="195"/>
      <c r="AO41" s="131">
        <f t="shared" ref="AO41:AO43" si="302">AN41*$E41*$F41*$H41*$J41*AO$11</f>
        <v>0</v>
      </c>
      <c r="AP41" s="187"/>
      <c r="AQ41" s="131">
        <f t="shared" ref="AQ41:AQ43" si="303">AP41*$E41*$F41*$H41*$J41*AQ$11</f>
        <v>0</v>
      </c>
      <c r="AR41" s="195"/>
      <c r="AS41" s="131">
        <f t="shared" ref="AS41:AS43" si="304">AR41*$E41*$F41*$H41*$J41*AS$11</f>
        <v>0</v>
      </c>
      <c r="AT41" s="195"/>
      <c r="AU41" s="131">
        <f t="shared" ref="AU41:AU43" si="305">AT41*$E41*$F41*$H41*$J41*AU$11</f>
        <v>0</v>
      </c>
      <c r="AV41" s="187"/>
      <c r="AW41" s="131">
        <f t="shared" ref="AW41:AW43" si="306">AV41*$E41*$F41*$H41*$J41*AW$11</f>
        <v>0</v>
      </c>
      <c r="AX41" s="187"/>
      <c r="AY41" s="131">
        <f t="shared" ref="AY41:AY43" si="307">AX41*$E41*$F41*$H41*$J41*AY$11</f>
        <v>0</v>
      </c>
      <c r="AZ41" s="195"/>
      <c r="BA41" s="131">
        <f t="shared" ref="BA41:BA43" si="308">AZ41*$E41*$F41*$H41*$J41*BA$11</f>
        <v>0</v>
      </c>
      <c r="BB41" s="195"/>
      <c r="BC41" s="131">
        <f t="shared" ref="BC41:BC43" si="309">BB41*$E41*$F41*$H41*$J41*BC$11</f>
        <v>0</v>
      </c>
      <c r="BD41" s="195"/>
      <c r="BE41" s="131">
        <f t="shared" ref="BE41:BE43" si="310">BD41*$E41*$F41*$H41*$J41*BE$11</f>
        <v>0</v>
      </c>
      <c r="BF41" s="195"/>
      <c r="BG41" s="131">
        <f t="shared" ref="BG41:BG43" si="311">BF41*$E41*$F41*$H41*$J41*BG$11</f>
        <v>0</v>
      </c>
      <c r="BH41" s="195"/>
      <c r="BI41" s="131">
        <f t="shared" ref="BI41:BI43" si="312">BH41*$E41*$F41*$H41*$J41*BI$11</f>
        <v>0</v>
      </c>
      <c r="BJ41" s="132">
        <v>0</v>
      </c>
      <c r="BK41" s="132">
        <v>0</v>
      </c>
      <c r="BL41" s="195"/>
      <c r="BM41" s="131">
        <f t="shared" ref="BM41:BM43" si="313">BL41*$E41*$F41*$H41*$J41*BM$11</f>
        <v>0</v>
      </c>
      <c r="BN41" s="195"/>
      <c r="BO41" s="131">
        <f t="shared" ref="BO41:BO43" si="314">BN41*$E41*$F41*$H41*$J41*BO$11</f>
        <v>0</v>
      </c>
      <c r="BP41" s="195"/>
      <c r="BQ41" s="131">
        <f t="shared" ref="BQ41:BQ43" si="315">BP41*$E41*$F41*$H41*$J41*BQ$11</f>
        <v>0</v>
      </c>
      <c r="BR41" s="195"/>
      <c r="BS41" s="131">
        <f t="shared" ref="BS41:BS43" si="316">BR41*$E41*$F41*$H41*$J41*BS$11</f>
        <v>0</v>
      </c>
      <c r="BT41" s="195"/>
      <c r="BU41" s="131">
        <f t="shared" ref="BU41:BU43" si="317">BT41*$E41*$F41*$H41*$J41*BU$11</f>
        <v>0</v>
      </c>
      <c r="BV41" s="195"/>
      <c r="BW41" s="131">
        <f t="shared" ref="BW41:BW43" si="318">BV41*$E41*$F41*$H41*$J41*BW$11</f>
        <v>0</v>
      </c>
      <c r="BX41" s="195"/>
      <c r="BY41" s="131">
        <f t="shared" ref="BY41:BY43" si="319">BX41*$E41*$F41*$H41*$J41*BY$11</f>
        <v>0</v>
      </c>
      <c r="BZ41" s="195"/>
      <c r="CA41" s="131">
        <f t="shared" ref="CA41:CA43" si="320">BZ41*$E41*$F41*$H41*$J41*CA$11</f>
        <v>0</v>
      </c>
      <c r="CB41" s="202"/>
      <c r="CC41" s="131">
        <f t="shared" ref="CC41:CE43" si="321">CB41*$E41*$F41*$H41*$J41*CC$11</f>
        <v>0</v>
      </c>
      <c r="CD41" s="195"/>
      <c r="CE41" s="131">
        <f t="shared" si="321"/>
        <v>0</v>
      </c>
      <c r="CF41" s="187"/>
      <c r="CG41" s="131">
        <f t="shared" ref="CG41:CG43" si="322">CF41*$E41*$F41*$H41*$J41*CG$11</f>
        <v>0</v>
      </c>
      <c r="CH41" s="130"/>
      <c r="CI41" s="131">
        <f t="shared" ref="CI41:CI43" si="323">CH41*$E41*$F41*$H41*$J41*CI$11</f>
        <v>0</v>
      </c>
      <c r="CJ41" s="195"/>
      <c r="CK41" s="131">
        <f t="shared" ref="CK41:CK43" si="324">CJ41*$E41*$F41*$H41*$J41*CK$11</f>
        <v>0</v>
      </c>
      <c r="CL41" s="195"/>
      <c r="CM41" s="131">
        <f t="shared" ref="CM41:CM43" si="325">CL41*$E41*$F41*$H41*$J41*CM$11</f>
        <v>0</v>
      </c>
      <c r="CN41" s="195"/>
      <c r="CO41" s="131">
        <f t="shared" ref="CO41:CO43" si="326">CN41*$E41*$F41*$H41*$J41*CO$11</f>
        <v>0</v>
      </c>
      <c r="CP41" s="195"/>
      <c r="CQ41" s="135">
        <f>SUM(CP41*$E41*$F41*$H41*$K41*$CQ$11)</f>
        <v>0</v>
      </c>
      <c r="CR41" s="195"/>
      <c r="CS41" s="135">
        <f>SUM(CR41*$E41*$F41*$H41*$K41*$CQ$11)</f>
        <v>0</v>
      </c>
      <c r="CT41" s="195"/>
      <c r="CU41" s="135">
        <f t="shared" ref="CU41:CU43" si="327">SUM(CT41*$E41*$F41*$H41*$K41*$CQ$11)</f>
        <v>0</v>
      </c>
      <c r="CV41" s="187"/>
      <c r="CW41" s="135">
        <f t="shared" ref="CW41:CW43" si="328">SUM(CV41*$E41*$F41*$H41*$K41*$CQ$11)</f>
        <v>0</v>
      </c>
      <c r="CX41" s="187"/>
      <c r="CY41" s="135">
        <f t="shared" ref="CY41:CY43" si="329">SUM(CX41*$E41*$F41*$H41*$K41*$CQ$11)</f>
        <v>0</v>
      </c>
      <c r="CZ41" s="187"/>
      <c r="DA41" s="135">
        <f t="shared" ref="DA41:DA43" si="330">SUM(CZ41*$E41*$F41*$H41*$K41*$CQ$11)</f>
        <v>0</v>
      </c>
      <c r="DB41" s="195"/>
      <c r="DC41" s="135">
        <f t="shared" ref="DC41:DC43" si="331">SUM(DB41*$E41*$F41*$H41*$K41*$CQ$11)</f>
        <v>0</v>
      </c>
      <c r="DD41" s="195"/>
      <c r="DE41" s="135">
        <f t="shared" ref="DE41:DE43" si="332">SUM(DD41*$E41*$F41*$H41*$K41*$CQ$11)</f>
        <v>0</v>
      </c>
      <c r="DF41" s="195">
        <v>0</v>
      </c>
      <c r="DG41" s="135">
        <v>0</v>
      </c>
      <c r="DH41" s="187"/>
      <c r="DI41" s="135">
        <f t="shared" ref="DI41:DI43" si="333">SUM(DH41*$E41*$F41*$H41*$K41*$CQ$11)</f>
        <v>0</v>
      </c>
      <c r="DJ41" s="195"/>
      <c r="DK41" s="135">
        <f t="shared" ref="DK41:DK43" si="334">SUM(DJ41*$E41*$F41*$H41*$K41*$CQ$11)</f>
        <v>0</v>
      </c>
      <c r="DL41" s="195"/>
      <c r="DM41" s="135">
        <f t="shared" ref="DM41:DM43" si="335">SUM(DL41*$E41*$F41*$H41*$K41*$CQ$11)</f>
        <v>0</v>
      </c>
      <c r="DN41" s="195"/>
      <c r="DO41" s="135">
        <f t="shared" ref="DO41:DO43" si="336">SUM(DN41*$E41*$F41*$H41*$K41*$CQ$11)</f>
        <v>0</v>
      </c>
      <c r="DP41" s="195"/>
      <c r="DQ41" s="135">
        <f t="shared" ref="DQ41:DQ43" si="337">SUM(DP41*$E41*$F41*$H41*$K41*$CQ$11)</f>
        <v>0</v>
      </c>
      <c r="DR41" s="195"/>
      <c r="DS41" s="135">
        <f t="shared" ref="DS41:DS43" si="338">SUM(DR41*$E41*$F41*$H41*$K41*$CQ$11)</f>
        <v>0</v>
      </c>
      <c r="DT41" s="195"/>
      <c r="DU41" s="135">
        <f t="shared" ref="DU41:DU43" si="339">SUM(DT41*$E41*$F41*$H41*$K41*$CQ$11)</f>
        <v>0</v>
      </c>
      <c r="DV41" s="195"/>
      <c r="DW41" s="135">
        <f t="shared" ref="DW41:DW43" si="340">SUM(DV41*$E41*$F41*$H41*$K41*$CQ$11)</f>
        <v>0</v>
      </c>
      <c r="DX41" s="195"/>
      <c r="DY41" s="135">
        <f t="shared" ref="DY41:DY43" si="341">SUM(DX41*$E41*$F41*$H41*$K41*$CQ$11)</f>
        <v>0</v>
      </c>
      <c r="DZ41" s="195"/>
      <c r="EA41" s="135">
        <f t="shared" ref="EA41:EA43" si="342">SUM(DZ41*$E41*$F41*$H41*$L41*EC$11)</f>
        <v>0</v>
      </c>
      <c r="EB41" s="195"/>
      <c r="EC41" s="135">
        <f t="shared" ref="EC41:EC43" si="343">SUM(EB41*$E41*$F41*$H41*$M41*EC$11)</f>
        <v>0</v>
      </c>
      <c r="ED41" s="130"/>
      <c r="EE41" s="131">
        <f t="shared" ref="EE41:EE43" si="344">ED41*$E41*$F41*$H41*$J41*EE$11</f>
        <v>0</v>
      </c>
      <c r="EF41" s="130"/>
      <c r="EG41" s="131">
        <f t="shared" ref="EG41:EG43" si="345">EF41*$E41*$F41*$H41*$J41*EG$11</f>
        <v>0</v>
      </c>
      <c r="EH41" s="195"/>
      <c r="EI41" s="132"/>
      <c r="EJ41" s="195"/>
      <c r="EK41" s="132"/>
      <c r="EL41" s="130"/>
      <c r="EM41" s="131">
        <f t="shared" ref="EM41:EM43" si="346">EL41*$E41*$F41*$H41*$J41*EM$11</f>
        <v>0</v>
      </c>
      <c r="EN41" s="130"/>
      <c r="EO41" s="131">
        <f t="shared" ref="EO41:EO43" si="347">EN41*$E41*$F41*$H41*$J41*EO$11</f>
        <v>0</v>
      </c>
      <c r="EP41" s="130"/>
      <c r="EQ41" s="132"/>
      <c r="ER41" s="136"/>
      <c r="ES41" s="136"/>
      <c r="ET41" s="151"/>
      <c r="EU41" s="151"/>
      <c r="EV41" s="151"/>
      <c r="EW41" s="151"/>
      <c r="EX41" s="151"/>
      <c r="EY41" s="151"/>
      <c r="EZ41" s="137">
        <f t="shared" ref="EZ41:FA43" si="348">SUM(N41,P41,V41,X41,Z41,AB41,AD41,AF41,AH41,AJ41,AL41,AN41,AP41,AR41,AT41,AV41,AX41,AZ41,BB41,BD41,BF41,BH41,BJ41,BL41,BN41,BP41,BR41,BT41,BV41,BX41,BZ41,CB41,CD41,CF41,CH41,CJ41,CL41,CN41,CP41,CR41,CT41,CV41,CX41,CZ41,DB41,DD41,DF41,DH41,DJ41,DL41,DN41,DP41,DR41,DT41,DV41,DX41,DZ41,EB41,ED41,EF41,EH41,EJ41,EL41,EN41,EP41,ER41,ET41,EV41)</f>
        <v>0</v>
      </c>
      <c r="FA41" s="137">
        <f t="shared" si="348"/>
        <v>0</v>
      </c>
    </row>
    <row r="42" spans="1:157" s="196" customFormat="1" ht="30" customHeight="1" x14ac:dyDescent="0.25">
      <c r="A42" s="122"/>
      <c r="B42" s="122">
        <v>22</v>
      </c>
      <c r="C42" s="123" t="s">
        <v>219</v>
      </c>
      <c r="D42" s="182" t="s">
        <v>220</v>
      </c>
      <c r="E42" s="125">
        <v>15030</v>
      </c>
      <c r="F42" s="184">
        <v>14.23</v>
      </c>
      <c r="G42" s="127"/>
      <c r="H42" s="203">
        <v>1</v>
      </c>
      <c r="I42" s="194"/>
      <c r="J42" s="197">
        <v>1.4</v>
      </c>
      <c r="K42" s="197">
        <v>1.68</v>
      </c>
      <c r="L42" s="197">
        <v>2.23</v>
      </c>
      <c r="M42" s="198">
        <v>2.57</v>
      </c>
      <c r="N42" s="130"/>
      <c r="O42" s="131">
        <f t="shared" si="294"/>
        <v>0</v>
      </c>
      <c r="P42" s="187"/>
      <c r="Q42" s="131">
        <f t="shared" si="294"/>
        <v>0</v>
      </c>
      <c r="R42" s="131">
        <v>0</v>
      </c>
      <c r="S42" s="131">
        <v>0</v>
      </c>
      <c r="T42" s="131"/>
      <c r="U42" s="131"/>
      <c r="V42" s="132">
        <v>0</v>
      </c>
      <c r="W42" s="131">
        <f t="shared" si="295"/>
        <v>0</v>
      </c>
      <c r="X42" s="130"/>
      <c r="Y42" s="131">
        <f t="shared" si="296"/>
        <v>0</v>
      </c>
      <c r="Z42" s="130"/>
      <c r="AA42" s="131">
        <f t="shared" si="297"/>
        <v>0</v>
      </c>
      <c r="AB42" s="130"/>
      <c r="AC42" s="131">
        <f t="shared" si="298"/>
        <v>0</v>
      </c>
      <c r="AD42" s="132"/>
      <c r="AE42" s="131">
        <f t="shared" si="299"/>
        <v>0</v>
      </c>
      <c r="AF42" s="132"/>
      <c r="AG42" s="131">
        <f t="shared" si="300"/>
        <v>0</v>
      </c>
      <c r="AH42" s="132"/>
      <c r="AI42" s="131">
        <f t="shared" si="301"/>
        <v>0</v>
      </c>
      <c r="AJ42" s="132"/>
      <c r="AK42" s="132"/>
      <c r="AL42" s="132">
        <v>0</v>
      </c>
      <c r="AM42" s="132"/>
      <c r="AN42" s="130"/>
      <c r="AO42" s="131">
        <f t="shared" si="302"/>
        <v>0</v>
      </c>
      <c r="AP42" s="132"/>
      <c r="AQ42" s="131">
        <f t="shared" si="303"/>
        <v>0</v>
      </c>
      <c r="AR42" s="130">
        <v>0</v>
      </c>
      <c r="AS42" s="131">
        <f t="shared" si="304"/>
        <v>0</v>
      </c>
      <c r="AT42" s="204"/>
      <c r="AU42" s="131">
        <f t="shared" si="305"/>
        <v>0</v>
      </c>
      <c r="AV42" s="132">
        <v>0</v>
      </c>
      <c r="AW42" s="131">
        <f t="shared" si="306"/>
        <v>0</v>
      </c>
      <c r="AX42" s="132"/>
      <c r="AY42" s="131">
        <f t="shared" si="307"/>
        <v>0</v>
      </c>
      <c r="AZ42" s="130"/>
      <c r="BA42" s="131">
        <f t="shared" si="308"/>
        <v>0</v>
      </c>
      <c r="BB42" s="130"/>
      <c r="BC42" s="131">
        <f t="shared" si="309"/>
        <v>0</v>
      </c>
      <c r="BD42" s="130"/>
      <c r="BE42" s="131">
        <f t="shared" si="310"/>
        <v>0</v>
      </c>
      <c r="BF42" s="130"/>
      <c r="BG42" s="131">
        <f t="shared" si="311"/>
        <v>0</v>
      </c>
      <c r="BH42" s="130"/>
      <c r="BI42" s="131">
        <f t="shared" si="312"/>
        <v>0</v>
      </c>
      <c r="BJ42" s="132">
        <v>0</v>
      </c>
      <c r="BK42" s="132">
        <v>0</v>
      </c>
      <c r="BL42" s="130"/>
      <c r="BM42" s="131">
        <f t="shared" si="313"/>
        <v>0</v>
      </c>
      <c r="BN42" s="130"/>
      <c r="BO42" s="131">
        <f t="shared" si="314"/>
        <v>0</v>
      </c>
      <c r="BP42" s="130"/>
      <c r="BQ42" s="131">
        <f t="shared" si="315"/>
        <v>0</v>
      </c>
      <c r="BR42" s="130"/>
      <c r="BS42" s="131">
        <f t="shared" si="316"/>
        <v>0</v>
      </c>
      <c r="BT42" s="130"/>
      <c r="BU42" s="131">
        <f t="shared" si="317"/>
        <v>0</v>
      </c>
      <c r="BV42" s="130"/>
      <c r="BW42" s="131">
        <f t="shared" si="318"/>
        <v>0</v>
      </c>
      <c r="BX42" s="130"/>
      <c r="BY42" s="131">
        <f t="shared" si="319"/>
        <v>0</v>
      </c>
      <c r="BZ42" s="130"/>
      <c r="CA42" s="131">
        <f t="shared" si="320"/>
        <v>0</v>
      </c>
      <c r="CB42" s="134"/>
      <c r="CC42" s="131">
        <f t="shared" si="321"/>
        <v>0</v>
      </c>
      <c r="CD42" s="130"/>
      <c r="CE42" s="131">
        <f t="shared" si="321"/>
        <v>0</v>
      </c>
      <c r="CF42" s="132">
        <v>0</v>
      </c>
      <c r="CG42" s="131">
        <f t="shared" si="322"/>
        <v>0</v>
      </c>
      <c r="CH42" s="130"/>
      <c r="CI42" s="131">
        <f t="shared" si="323"/>
        <v>0</v>
      </c>
      <c r="CJ42" s="130"/>
      <c r="CK42" s="131">
        <f t="shared" si="324"/>
        <v>0</v>
      </c>
      <c r="CL42" s="130"/>
      <c r="CM42" s="131">
        <f t="shared" si="325"/>
        <v>0</v>
      </c>
      <c r="CN42" s="130"/>
      <c r="CO42" s="131">
        <f t="shared" si="326"/>
        <v>0</v>
      </c>
      <c r="CP42" s="130"/>
      <c r="CQ42" s="135">
        <f>SUM(CP42*$E42*$F42*$H42*$K42*$CQ$11)</f>
        <v>0</v>
      </c>
      <c r="CR42" s="130"/>
      <c r="CS42" s="135">
        <f>SUM(CR42*$E42*$F42*$H42*$K42*$CQ$11)</f>
        <v>0</v>
      </c>
      <c r="CT42" s="130"/>
      <c r="CU42" s="135">
        <f t="shared" si="327"/>
        <v>0</v>
      </c>
      <c r="CV42" s="132"/>
      <c r="CW42" s="135">
        <f t="shared" si="328"/>
        <v>0</v>
      </c>
      <c r="CX42" s="132"/>
      <c r="CY42" s="135">
        <f t="shared" si="329"/>
        <v>0</v>
      </c>
      <c r="CZ42" s="132"/>
      <c r="DA42" s="135">
        <f t="shared" si="330"/>
        <v>0</v>
      </c>
      <c r="DB42" s="130"/>
      <c r="DC42" s="135">
        <f t="shared" si="331"/>
        <v>0</v>
      </c>
      <c r="DD42" s="130"/>
      <c r="DE42" s="135">
        <f t="shared" si="332"/>
        <v>0</v>
      </c>
      <c r="DF42" s="130">
        <v>0</v>
      </c>
      <c r="DG42" s="135">
        <v>0</v>
      </c>
      <c r="DH42" s="132"/>
      <c r="DI42" s="135">
        <f t="shared" si="333"/>
        <v>0</v>
      </c>
      <c r="DJ42" s="130"/>
      <c r="DK42" s="135">
        <f t="shared" si="334"/>
        <v>0</v>
      </c>
      <c r="DL42" s="130">
        <v>0</v>
      </c>
      <c r="DM42" s="135">
        <f t="shared" si="335"/>
        <v>0</v>
      </c>
      <c r="DN42" s="130"/>
      <c r="DO42" s="135">
        <f t="shared" si="336"/>
        <v>0</v>
      </c>
      <c r="DP42" s="130"/>
      <c r="DQ42" s="135">
        <f t="shared" si="337"/>
        <v>0</v>
      </c>
      <c r="DR42" s="130"/>
      <c r="DS42" s="135">
        <f t="shared" si="338"/>
        <v>0</v>
      </c>
      <c r="DT42" s="130"/>
      <c r="DU42" s="135">
        <f t="shared" si="339"/>
        <v>0</v>
      </c>
      <c r="DV42" s="130"/>
      <c r="DW42" s="135">
        <f t="shared" si="340"/>
        <v>0</v>
      </c>
      <c r="DX42" s="130"/>
      <c r="DY42" s="135">
        <f t="shared" si="341"/>
        <v>0</v>
      </c>
      <c r="DZ42" s="130"/>
      <c r="EA42" s="135">
        <f t="shared" si="342"/>
        <v>0</v>
      </c>
      <c r="EB42" s="130">
        <v>0</v>
      </c>
      <c r="EC42" s="135">
        <f t="shared" si="343"/>
        <v>0</v>
      </c>
      <c r="ED42" s="204"/>
      <c r="EE42" s="131">
        <f t="shared" si="344"/>
        <v>0</v>
      </c>
      <c r="EF42" s="130"/>
      <c r="EG42" s="131">
        <f t="shared" si="345"/>
        <v>0</v>
      </c>
      <c r="EH42" s="130"/>
      <c r="EI42" s="132"/>
      <c r="EJ42" s="130"/>
      <c r="EK42" s="132"/>
      <c r="EL42" s="130"/>
      <c r="EM42" s="131">
        <f t="shared" si="346"/>
        <v>0</v>
      </c>
      <c r="EN42" s="130"/>
      <c r="EO42" s="131">
        <f t="shared" si="347"/>
        <v>0</v>
      </c>
      <c r="EP42" s="130"/>
      <c r="EQ42" s="132"/>
      <c r="ER42" s="136"/>
      <c r="ES42" s="136"/>
      <c r="ET42" s="151"/>
      <c r="EU42" s="151"/>
      <c r="EV42" s="151"/>
      <c r="EW42" s="151"/>
      <c r="EX42" s="151"/>
      <c r="EY42" s="151"/>
      <c r="EZ42" s="137">
        <f t="shared" si="348"/>
        <v>0</v>
      </c>
      <c r="FA42" s="137">
        <f t="shared" si="348"/>
        <v>0</v>
      </c>
    </row>
    <row r="43" spans="1:157" s="196" customFormat="1" ht="45" customHeight="1" x14ac:dyDescent="0.25">
      <c r="A43" s="122"/>
      <c r="B43" s="122">
        <v>23</v>
      </c>
      <c r="C43" s="123" t="s">
        <v>221</v>
      </c>
      <c r="D43" s="182" t="s">
        <v>222</v>
      </c>
      <c r="E43" s="125">
        <v>15030</v>
      </c>
      <c r="F43" s="184">
        <v>10.34</v>
      </c>
      <c r="G43" s="127"/>
      <c r="H43" s="203">
        <v>1</v>
      </c>
      <c r="I43" s="194"/>
      <c r="J43" s="197">
        <v>1.4</v>
      </c>
      <c r="K43" s="197">
        <v>1.68</v>
      </c>
      <c r="L43" s="197">
        <v>2.23</v>
      </c>
      <c r="M43" s="198">
        <v>2.57</v>
      </c>
      <c r="N43" s="195"/>
      <c r="O43" s="131">
        <f t="shared" si="294"/>
        <v>0</v>
      </c>
      <c r="P43" s="187"/>
      <c r="Q43" s="131">
        <f t="shared" si="294"/>
        <v>0</v>
      </c>
      <c r="R43" s="170"/>
      <c r="S43" s="170">
        <v>0</v>
      </c>
      <c r="T43" s="170"/>
      <c r="U43" s="170"/>
      <c r="V43" s="187"/>
      <c r="W43" s="131">
        <f t="shared" si="295"/>
        <v>0</v>
      </c>
      <c r="X43" s="195"/>
      <c r="Y43" s="131">
        <f t="shared" si="296"/>
        <v>0</v>
      </c>
      <c r="Z43" s="195"/>
      <c r="AA43" s="131">
        <f t="shared" si="297"/>
        <v>0</v>
      </c>
      <c r="AB43" s="195"/>
      <c r="AC43" s="131">
        <f t="shared" si="298"/>
        <v>0</v>
      </c>
      <c r="AD43" s="187"/>
      <c r="AE43" s="131">
        <f t="shared" si="299"/>
        <v>0</v>
      </c>
      <c r="AF43" s="187"/>
      <c r="AG43" s="131">
        <f t="shared" si="300"/>
        <v>0</v>
      </c>
      <c r="AH43" s="187"/>
      <c r="AI43" s="131">
        <f t="shared" si="301"/>
        <v>0</v>
      </c>
      <c r="AJ43" s="187"/>
      <c r="AK43" s="132"/>
      <c r="AL43" s="187"/>
      <c r="AM43" s="187"/>
      <c r="AN43" s="195"/>
      <c r="AO43" s="131">
        <f t="shared" si="302"/>
        <v>0</v>
      </c>
      <c r="AP43" s="187"/>
      <c r="AQ43" s="131">
        <f t="shared" si="303"/>
        <v>0</v>
      </c>
      <c r="AR43" s="195"/>
      <c r="AS43" s="131">
        <f t="shared" si="304"/>
        <v>0</v>
      </c>
      <c r="AT43" s="130"/>
      <c r="AU43" s="131">
        <f t="shared" si="305"/>
        <v>0</v>
      </c>
      <c r="AV43" s="187"/>
      <c r="AW43" s="131">
        <f t="shared" si="306"/>
        <v>0</v>
      </c>
      <c r="AX43" s="187"/>
      <c r="AY43" s="131">
        <f t="shared" si="307"/>
        <v>0</v>
      </c>
      <c r="AZ43" s="195"/>
      <c r="BA43" s="131">
        <f t="shared" si="308"/>
        <v>0</v>
      </c>
      <c r="BB43" s="195"/>
      <c r="BC43" s="131">
        <f t="shared" si="309"/>
        <v>0</v>
      </c>
      <c r="BD43" s="195"/>
      <c r="BE43" s="131">
        <f t="shared" si="310"/>
        <v>0</v>
      </c>
      <c r="BF43" s="195"/>
      <c r="BG43" s="131">
        <f t="shared" si="311"/>
        <v>0</v>
      </c>
      <c r="BH43" s="195"/>
      <c r="BI43" s="131">
        <f t="shared" si="312"/>
        <v>0</v>
      </c>
      <c r="BJ43" s="132">
        <v>0</v>
      </c>
      <c r="BK43" s="132">
        <v>0</v>
      </c>
      <c r="BL43" s="195"/>
      <c r="BM43" s="131">
        <f t="shared" si="313"/>
        <v>0</v>
      </c>
      <c r="BN43" s="195"/>
      <c r="BO43" s="131">
        <f t="shared" si="314"/>
        <v>0</v>
      </c>
      <c r="BP43" s="195"/>
      <c r="BQ43" s="131">
        <f t="shared" si="315"/>
        <v>0</v>
      </c>
      <c r="BR43" s="195"/>
      <c r="BS43" s="131">
        <f t="shared" si="316"/>
        <v>0</v>
      </c>
      <c r="BT43" s="195"/>
      <c r="BU43" s="131">
        <f t="shared" si="317"/>
        <v>0</v>
      </c>
      <c r="BV43" s="195"/>
      <c r="BW43" s="131">
        <f t="shared" si="318"/>
        <v>0</v>
      </c>
      <c r="BX43" s="195"/>
      <c r="BY43" s="131">
        <f t="shared" si="319"/>
        <v>0</v>
      </c>
      <c r="BZ43" s="195"/>
      <c r="CA43" s="131">
        <f t="shared" si="320"/>
        <v>0</v>
      </c>
      <c r="CB43" s="202"/>
      <c r="CC43" s="131">
        <f t="shared" si="321"/>
        <v>0</v>
      </c>
      <c r="CD43" s="195"/>
      <c r="CE43" s="131">
        <f t="shared" si="321"/>
        <v>0</v>
      </c>
      <c r="CF43" s="187"/>
      <c r="CG43" s="131">
        <f t="shared" si="322"/>
        <v>0</v>
      </c>
      <c r="CH43" s="130"/>
      <c r="CI43" s="131">
        <f t="shared" si="323"/>
        <v>0</v>
      </c>
      <c r="CJ43" s="195"/>
      <c r="CK43" s="131">
        <f t="shared" si="324"/>
        <v>0</v>
      </c>
      <c r="CL43" s="195"/>
      <c r="CM43" s="131">
        <f t="shared" si="325"/>
        <v>0</v>
      </c>
      <c r="CN43" s="195"/>
      <c r="CO43" s="131">
        <f t="shared" si="326"/>
        <v>0</v>
      </c>
      <c r="CP43" s="195"/>
      <c r="CQ43" s="135">
        <f>SUM(CP43*$E43*$F43*$H43*$K43*$CQ$11)</f>
        <v>0</v>
      </c>
      <c r="CR43" s="195"/>
      <c r="CS43" s="135">
        <f>SUM(CR43*$E43*$F43*$H43*$K43*$CQ$11)</f>
        <v>0</v>
      </c>
      <c r="CT43" s="195"/>
      <c r="CU43" s="135">
        <f t="shared" si="327"/>
        <v>0</v>
      </c>
      <c r="CV43" s="187"/>
      <c r="CW43" s="135">
        <f t="shared" si="328"/>
        <v>0</v>
      </c>
      <c r="CX43" s="187"/>
      <c r="CY43" s="135">
        <f t="shared" si="329"/>
        <v>0</v>
      </c>
      <c r="CZ43" s="187"/>
      <c r="DA43" s="135">
        <f t="shared" si="330"/>
        <v>0</v>
      </c>
      <c r="DB43" s="195"/>
      <c r="DC43" s="135">
        <f t="shared" si="331"/>
        <v>0</v>
      </c>
      <c r="DD43" s="195"/>
      <c r="DE43" s="135">
        <f t="shared" si="332"/>
        <v>0</v>
      </c>
      <c r="DF43" s="195">
        <v>0</v>
      </c>
      <c r="DG43" s="135">
        <v>0</v>
      </c>
      <c r="DH43" s="187"/>
      <c r="DI43" s="135">
        <f t="shared" si="333"/>
        <v>0</v>
      </c>
      <c r="DJ43" s="195"/>
      <c r="DK43" s="135">
        <f t="shared" si="334"/>
        <v>0</v>
      </c>
      <c r="DL43" s="195"/>
      <c r="DM43" s="135">
        <f t="shared" si="335"/>
        <v>0</v>
      </c>
      <c r="DN43" s="195"/>
      <c r="DO43" s="135">
        <f t="shared" si="336"/>
        <v>0</v>
      </c>
      <c r="DP43" s="195"/>
      <c r="DQ43" s="135">
        <f t="shared" si="337"/>
        <v>0</v>
      </c>
      <c r="DR43" s="195"/>
      <c r="DS43" s="135">
        <f t="shared" si="338"/>
        <v>0</v>
      </c>
      <c r="DT43" s="195"/>
      <c r="DU43" s="135">
        <f t="shared" si="339"/>
        <v>0</v>
      </c>
      <c r="DV43" s="195"/>
      <c r="DW43" s="135">
        <f t="shared" si="340"/>
        <v>0</v>
      </c>
      <c r="DX43" s="195"/>
      <c r="DY43" s="135">
        <f t="shared" si="341"/>
        <v>0</v>
      </c>
      <c r="DZ43" s="195"/>
      <c r="EA43" s="135">
        <f t="shared" si="342"/>
        <v>0</v>
      </c>
      <c r="EB43" s="195"/>
      <c r="EC43" s="135">
        <f t="shared" si="343"/>
        <v>0</v>
      </c>
      <c r="ED43" s="130"/>
      <c r="EE43" s="131">
        <f t="shared" si="344"/>
        <v>0</v>
      </c>
      <c r="EF43" s="130"/>
      <c r="EG43" s="131">
        <f t="shared" si="345"/>
        <v>0</v>
      </c>
      <c r="EH43" s="195"/>
      <c r="EI43" s="132"/>
      <c r="EJ43" s="195"/>
      <c r="EK43" s="132"/>
      <c r="EL43" s="130"/>
      <c r="EM43" s="131">
        <f t="shared" si="346"/>
        <v>0</v>
      </c>
      <c r="EN43" s="130"/>
      <c r="EO43" s="131">
        <f t="shared" si="347"/>
        <v>0</v>
      </c>
      <c r="EP43" s="130"/>
      <c r="EQ43" s="132"/>
      <c r="ER43" s="136"/>
      <c r="ES43" s="136"/>
      <c r="ET43" s="151"/>
      <c r="EU43" s="151"/>
      <c r="EV43" s="151"/>
      <c r="EW43" s="151"/>
      <c r="EX43" s="151"/>
      <c r="EY43" s="151"/>
      <c r="EZ43" s="137">
        <f t="shared" si="348"/>
        <v>0</v>
      </c>
      <c r="FA43" s="137">
        <f t="shared" si="348"/>
        <v>0</v>
      </c>
    </row>
    <row r="44" spans="1:157" s="181" customFormat="1" ht="15" customHeight="1" x14ac:dyDescent="0.25">
      <c r="A44" s="199">
        <v>9</v>
      </c>
      <c r="B44" s="199"/>
      <c r="C44" s="111" t="s">
        <v>223</v>
      </c>
      <c r="D44" s="189" t="s">
        <v>224</v>
      </c>
      <c r="E44" s="125">
        <v>15030</v>
      </c>
      <c r="F44" s="190"/>
      <c r="G44" s="127"/>
      <c r="H44" s="115"/>
      <c r="I44" s="177"/>
      <c r="J44" s="200"/>
      <c r="K44" s="200"/>
      <c r="L44" s="200"/>
      <c r="M44" s="179"/>
      <c r="N44" s="205">
        <f t="shared" ref="N44:BY44" si="349">SUM(N45:N46)</f>
        <v>0</v>
      </c>
      <c r="O44" s="205">
        <f t="shared" si="349"/>
        <v>0</v>
      </c>
      <c r="P44" s="205">
        <f t="shared" si="349"/>
        <v>24</v>
      </c>
      <c r="Q44" s="205">
        <f t="shared" si="349"/>
        <v>696911.03999999992</v>
      </c>
      <c r="R44" s="205">
        <v>0</v>
      </c>
      <c r="S44" s="205">
        <v>0</v>
      </c>
      <c r="T44" s="205">
        <v>0</v>
      </c>
      <c r="U44" s="205">
        <v>0</v>
      </c>
      <c r="V44" s="205">
        <f t="shared" si="349"/>
        <v>0</v>
      </c>
      <c r="W44" s="205">
        <f t="shared" si="349"/>
        <v>0</v>
      </c>
      <c r="X44" s="205">
        <f t="shared" si="349"/>
        <v>0</v>
      </c>
      <c r="Y44" s="205">
        <f t="shared" si="349"/>
        <v>0</v>
      </c>
      <c r="Z44" s="205">
        <f t="shared" si="349"/>
        <v>0</v>
      </c>
      <c r="AA44" s="205">
        <f t="shared" si="349"/>
        <v>0</v>
      </c>
      <c r="AB44" s="205">
        <f t="shared" si="349"/>
        <v>0</v>
      </c>
      <c r="AC44" s="205">
        <f t="shared" si="349"/>
        <v>0</v>
      </c>
      <c r="AD44" s="205">
        <f t="shared" si="349"/>
        <v>0</v>
      </c>
      <c r="AE44" s="205">
        <f t="shared" si="349"/>
        <v>0</v>
      </c>
      <c r="AF44" s="205">
        <f t="shared" si="349"/>
        <v>0</v>
      </c>
      <c r="AG44" s="205">
        <f t="shared" si="349"/>
        <v>0</v>
      </c>
      <c r="AH44" s="205">
        <f t="shared" si="349"/>
        <v>0</v>
      </c>
      <c r="AI44" s="205">
        <f t="shared" si="349"/>
        <v>0</v>
      </c>
      <c r="AJ44" s="205">
        <f t="shared" si="349"/>
        <v>0</v>
      </c>
      <c r="AK44" s="205">
        <f t="shared" si="349"/>
        <v>0</v>
      </c>
      <c r="AL44" s="205">
        <f t="shared" si="349"/>
        <v>0</v>
      </c>
      <c r="AM44" s="205">
        <f t="shared" si="349"/>
        <v>0</v>
      </c>
      <c r="AN44" s="205">
        <f t="shared" si="349"/>
        <v>0</v>
      </c>
      <c r="AO44" s="205">
        <f t="shared" si="349"/>
        <v>0</v>
      </c>
      <c r="AP44" s="205">
        <f t="shared" si="349"/>
        <v>0</v>
      </c>
      <c r="AQ44" s="205">
        <f t="shared" si="349"/>
        <v>0</v>
      </c>
      <c r="AR44" s="205">
        <f t="shared" si="349"/>
        <v>0</v>
      </c>
      <c r="AS44" s="205">
        <f t="shared" si="349"/>
        <v>0</v>
      </c>
      <c r="AT44" s="205">
        <f t="shared" si="349"/>
        <v>0</v>
      </c>
      <c r="AU44" s="205">
        <f t="shared" si="349"/>
        <v>0</v>
      </c>
      <c r="AV44" s="205">
        <f t="shared" si="349"/>
        <v>0</v>
      </c>
      <c r="AW44" s="205">
        <f t="shared" si="349"/>
        <v>0</v>
      </c>
      <c r="AX44" s="205">
        <f t="shared" si="349"/>
        <v>0</v>
      </c>
      <c r="AY44" s="205">
        <f t="shared" si="349"/>
        <v>0</v>
      </c>
      <c r="AZ44" s="205">
        <f t="shared" si="349"/>
        <v>0</v>
      </c>
      <c r="BA44" s="205">
        <f t="shared" si="349"/>
        <v>0</v>
      </c>
      <c r="BB44" s="205">
        <f t="shared" si="349"/>
        <v>0</v>
      </c>
      <c r="BC44" s="205">
        <f t="shared" si="349"/>
        <v>0</v>
      </c>
      <c r="BD44" s="205">
        <f t="shared" si="349"/>
        <v>0</v>
      </c>
      <c r="BE44" s="205">
        <f t="shared" si="349"/>
        <v>0</v>
      </c>
      <c r="BF44" s="205">
        <f t="shared" si="349"/>
        <v>0</v>
      </c>
      <c r="BG44" s="205">
        <f t="shared" si="349"/>
        <v>0</v>
      </c>
      <c r="BH44" s="205">
        <f t="shared" si="349"/>
        <v>0</v>
      </c>
      <c r="BI44" s="205">
        <f t="shared" si="349"/>
        <v>0</v>
      </c>
      <c r="BJ44" s="206">
        <v>0</v>
      </c>
      <c r="BK44" s="206">
        <v>0</v>
      </c>
      <c r="BL44" s="205">
        <f t="shared" si="349"/>
        <v>0</v>
      </c>
      <c r="BM44" s="205">
        <f t="shared" si="349"/>
        <v>0</v>
      </c>
      <c r="BN44" s="205">
        <f t="shared" si="349"/>
        <v>0</v>
      </c>
      <c r="BO44" s="205">
        <f t="shared" si="349"/>
        <v>0</v>
      </c>
      <c r="BP44" s="205">
        <f t="shared" si="349"/>
        <v>0</v>
      </c>
      <c r="BQ44" s="205">
        <f t="shared" si="349"/>
        <v>0</v>
      </c>
      <c r="BR44" s="205">
        <f t="shared" si="349"/>
        <v>0</v>
      </c>
      <c r="BS44" s="205">
        <f t="shared" si="349"/>
        <v>0</v>
      </c>
      <c r="BT44" s="205">
        <f t="shared" si="349"/>
        <v>0</v>
      </c>
      <c r="BU44" s="205">
        <f t="shared" si="349"/>
        <v>0</v>
      </c>
      <c r="BV44" s="205">
        <f t="shared" si="349"/>
        <v>0</v>
      </c>
      <c r="BW44" s="205">
        <f t="shared" si="349"/>
        <v>0</v>
      </c>
      <c r="BX44" s="205">
        <f t="shared" si="349"/>
        <v>0</v>
      </c>
      <c r="BY44" s="205">
        <f t="shared" si="349"/>
        <v>0</v>
      </c>
      <c r="BZ44" s="205">
        <f t="shared" ref="BZ44:EK44" si="350">SUM(BZ45:BZ46)</f>
        <v>0</v>
      </c>
      <c r="CA44" s="205">
        <f t="shared" si="350"/>
        <v>0</v>
      </c>
      <c r="CB44" s="205">
        <f t="shared" si="350"/>
        <v>0</v>
      </c>
      <c r="CC44" s="205">
        <f t="shared" si="350"/>
        <v>0</v>
      </c>
      <c r="CD44" s="205">
        <f t="shared" si="350"/>
        <v>0</v>
      </c>
      <c r="CE44" s="205">
        <f t="shared" si="350"/>
        <v>0</v>
      </c>
      <c r="CF44" s="205">
        <f t="shared" si="350"/>
        <v>0</v>
      </c>
      <c r="CG44" s="205">
        <f t="shared" si="350"/>
        <v>0</v>
      </c>
      <c r="CH44" s="205">
        <f t="shared" si="350"/>
        <v>0</v>
      </c>
      <c r="CI44" s="205">
        <f t="shared" si="350"/>
        <v>0</v>
      </c>
      <c r="CJ44" s="205">
        <f t="shared" si="350"/>
        <v>0</v>
      </c>
      <c r="CK44" s="205">
        <f t="shared" si="350"/>
        <v>0</v>
      </c>
      <c r="CL44" s="205">
        <f t="shared" si="350"/>
        <v>0</v>
      </c>
      <c r="CM44" s="205">
        <f t="shared" si="350"/>
        <v>0</v>
      </c>
      <c r="CN44" s="205">
        <f t="shared" si="350"/>
        <v>0</v>
      </c>
      <c r="CO44" s="205">
        <f t="shared" si="350"/>
        <v>0</v>
      </c>
      <c r="CP44" s="205">
        <f t="shared" si="350"/>
        <v>0</v>
      </c>
      <c r="CQ44" s="205">
        <f t="shared" si="350"/>
        <v>0</v>
      </c>
      <c r="CR44" s="205">
        <f t="shared" si="350"/>
        <v>0</v>
      </c>
      <c r="CS44" s="205">
        <f t="shared" si="350"/>
        <v>0</v>
      </c>
      <c r="CT44" s="205">
        <f t="shared" si="350"/>
        <v>0</v>
      </c>
      <c r="CU44" s="205">
        <f t="shared" si="350"/>
        <v>0</v>
      </c>
      <c r="CV44" s="205">
        <f t="shared" si="350"/>
        <v>0</v>
      </c>
      <c r="CW44" s="205">
        <f t="shared" si="350"/>
        <v>0</v>
      </c>
      <c r="CX44" s="205">
        <f t="shared" si="350"/>
        <v>0</v>
      </c>
      <c r="CY44" s="205">
        <f t="shared" si="350"/>
        <v>0</v>
      </c>
      <c r="CZ44" s="205">
        <f t="shared" si="350"/>
        <v>0</v>
      </c>
      <c r="DA44" s="205">
        <f t="shared" si="350"/>
        <v>0</v>
      </c>
      <c r="DB44" s="205">
        <f t="shared" si="350"/>
        <v>0</v>
      </c>
      <c r="DC44" s="205">
        <f t="shared" si="350"/>
        <v>0</v>
      </c>
      <c r="DD44" s="205">
        <f t="shared" si="350"/>
        <v>0</v>
      </c>
      <c r="DE44" s="205">
        <f t="shared" si="350"/>
        <v>0</v>
      </c>
      <c r="DF44" s="205">
        <v>0</v>
      </c>
      <c r="DG44" s="205">
        <v>0</v>
      </c>
      <c r="DH44" s="205">
        <f t="shared" si="350"/>
        <v>0</v>
      </c>
      <c r="DI44" s="205">
        <f t="shared" si="350"/>
        <v>0</v>
      </c>
      <c r="DJ44" s="205">
        <f t="shared" si="350"/>
        <v>0</v>
      </c>
      <c r="DK44" s="205">
        <f t="shared" si="350"/>
        <v>0</v>
      </c>
      <c r="DL44" s="205">
        <f t="shared" si="350"/>
        <v>0</v>
      </c>
      <c r="DM44" s="205">
        <f t="shared" si="350"/>
        <v>0</v>
      </c>
      <c r="DN44" s="205">
        <f t="shared" si="350"/>
        <v>0</v>
      </c>
      <c r="DO44" s="205">
        <f t="shared" si="350"/>
        <v>0</v>
      </c>
      <c r="DP44" s="205">
        <f t="shared" si="350"/>
        <v>0</v>
      </c>
      <c r="DQ44" s="205">
        <f t="shared" si="350"/>
        <v>0</v>
      </c>
      <c r="DR44" s="205">
        <f t="shared" si="350"/>
        <v>0</v>
      </c>
      <c r="DS44" s="205">
        <f t="shared" si="350"/>
        <v>0</v>
      </c>
      <c r="DT44" s="205">
        <f t="shared" si="350"/>
        <v>0</v>
      </c>
      <c r="DU44" s="205">
        <f t="shared" si="350"/>
        <v>0</v>
      </c>
      <c r="DV44" s="205">
        <f t="shared" si="350"/>
        <v>0</v>
      </c>
      <c r="DW44" s="205">
        <f t="shared" si="350"/>
        <v>0</v>
      </c>
      <c r="DX44" s="205">
        <f t="shared" si="350"/>
        <v>0</v>
      </c>
      <c r="DY44" s="205">
        <f t="shared" si="350"/>
        <v>0</v>
      </c>
      <c r="DZ44" s="205">
        <f t="shared" si="350"/>
        <v>0</v>
      </c>
      <c r="EA44" s="205">
        <f t="shared" si="350"/>
        <v>0</v>
      </c>
      <c r="EB44" s="205">
        <f t="shared" si="350"/>
        <v>0</v>
      </c>
      <c r="EC44" s="205">
        <f t="shared" si="350"/>
        <v>0</v>
      </c>
      <c r="ED44" s="205">
        <f t="shared" si="350"/>
        <v>0</v>
      </c>
      <c r="EE44" s="205">
        <f t="shared" si="350"/>
        <v>0</v>
      </c>
      <c r="EF44" s="205">
        <f t="shared" si="350"/>
        <v>0</v>
      </c>
      <c r="EG44" s="205">
        <f t="shared" si="350"/>
        <v>0</v>
      </c>
      <c r="EH44" s="205">
        <f t="shared" si="350"/>
        <v>0</v>
      </c>
      <c r="EI44" s="205">
        <f t="shared" si="350"/>
        <v>0</v>
      </c>
      <c r="EJ44" s="205">
        <f t="shared" si="350"/>
        <v>0</v>
      </c>
      <c r="EK44" s="205">
        <f t="shared" si="350"/>
        <v>0</v>
      </c>
      <c r="EL44" s="205">
        <f t="shared" ref="EL44:FA44" si="351">SUM(EL45:EL46)</f>
        <v>0</v>
      </c>
      <c r="EM44" s="205">
        <f t="shared" si="351"/>
        <v>0</v>
      </c>
      <c r="EN44" s="205">
        <f t="shared" si="351"/>
        <v>0</v>
      </c>
      <c r="EO44" s="205">
        <f t="shared" si="351"/>
        <v>0</v>
      </c>
      <c r="EP44" s="205">
        <f t="shared" si="351"/>
        <v>0</v>
      </c>
      <c r="EQ44" s="205">
        <f t="shared" si="351"/>
        <v>0</v>
      </c>
      <c r="ER44" s="205">
        <f t="shared" si="351"/>
        <v>0</v>
      </c>
      <c r="ES44" s="205">
        <f t="shared" si="351"/>
        <v>0</v>
      </c>
      <c r="ET44" s="205">
        <f t="shared" si="351"/>
        <v>0</v>
      </c>
      <c r="EU44" s="205">
        <f t="shared" si="351"/>
        <v>0</v>
      </c>
      <c r="EV44" s="205">
        <f t="shared" si="351"/>
        <v>0</v>
      </c>
      <c r="EW44" s="205">
        <f t="shared" si="351"/>
        <v>0</v>
      </c>
      <c r="EX44" s="205"/>
      <c r="EY44" s="205"/>
      <c r="EZ44" s="205">
        <f t="shared" si="351"/>
        <v>24</v>
      </c>
      <c r="FA44" s="205">
        <f t="shared" si="351"/>
        <v>696911.03999999992</v>
      </c>
    </row>
    <row r="45" spans="1:157" s="209" customFormat="1" ht="30" customHeight="1" x14ac:dyDescent="0.25">
      <c r="A45" s="122"/>
      <c r="B45" s="122">
        <v>24</v>
      </c>
      <c r="C45" s="123" t="s">
        <v>225</v>
      </c>
      <c r="D45" s="193" t="s">
        <v>226</v>
      </c>
      <c r="E45" s="125">
        <v>15030</v>
      </c>
      <c r="F45" s="126">
        <v>1.38</v>
      </c>
      <c r="G45" s="127"/>
      <c r="H45" s="185">
        <v>1</v>
      </c>
      <c r="I45" s="185"/>
      <c r="J45" s="183">
        <v>1.4</v>
      </c>
      <c r="K45" s="183">
        <v>1.68</v>
      </c>
      <c r="L45" s="183">
        <v>2.23</v>
      </c>
      <c r="M45" s="186">
        <v>2.57</v>
      </c>
      <c r="N45" s="130"/>
      <c r="O45" s="131">
        <f t="shared" ref="O45:Q46" si="352">N45*$E45*$F45*$H45*$J45*O$11</f>
        <v>0</v>
      </c>
      <c r="P45" s="187">
        <v>24</v>
      </c>
      <c r="Q45" s="131">
        <f t="shared" si="352"/>
        <v>696911.03999999992</v>
      </c>
      <c r="R45" s="131"/>
      <c r="S45" s="131">
        <v>0</v>
      </c>
      <c r="T45" s="131"/>
      <c r="U45" s="131"/>
      <c r="V45" s="132"/>
      <c r="W45" s="131">
        <f t="shared" ref="W45:W46" si="353">V45*$E45*$F45*$H45*$J45*W$11</f>
        <v>0</v>
      </c>
      <c r="X45" s="130"/>
      <c r="Y45" s="131">
        <f t="shared" ref="Y45:Y46" si="354">X45*$E45*$F45*$H45*$J45*Y$11</f>
        <v>0</v>
      </c>
      <c r="Z45" s="130"/>
      <c r="AA45" s="131">
        <f t="shared" ref="AA45:AA46" si="355">Z45*$E45*$F45*$H45*$J45*AA$11</f>
        <v>0</v>
      </c>
      <c r="AB45" s="130"/>
      <c r="AC45" s="131">
        <f t="shared" ref="AC45:AC46" si="356">AB45*$E45*$F45*$H45*$J45*AC$11</f>
        <v>0</v>
      </c>
      <c r="AD45" s="132"/>
      <c r="AE45" s="131">
        <f t="shared" ref="AE45:AE46" si="357">AD45*$E45*$F45*$H45*$J45*AE$11</f>
        <v>0</v>
      </c>
      <c r="AF45" s="207"/>
      <c r="AG45" s="131">
        <f t="shared" ref="AG45:AG46" si="358">AF45*$E45*$F45*$H45*$J45*AG$11</f>
        <v>0</v>
      </c>
      <c r="AH45" s="132"/>
      <c r="AI45" s="131">
        <f t="shared" ref="AI45:AI46" si="359">AH45*$E45*$F45*$H45*$J45*AI$11</f>
        <v>0</v>
      </c>
      <c r="AJ45" s="132"/>
      <c r="AK45" s="207"/>
      <c r="AL45" s="207"/>
      <c r="AM45" s="207">
        <v>0</v>
      </c>
      <c r="AN45" s="130"/>
      <c r="AO45" s="131">
        <f t="shared" ref="AO45:AO46" si="360">AN45*$E45*$F45*$H45*$J45*AO$11</f>
        <v>0</v>
      </c>
      <c r="AP45" s="207"/>
      <c r="AQ45" s="131">
        <f t="shared" ref="AQ45:AQ46" si="361">AP45*$E45*$F45*$H45*$J45*AQ$11</f>
        <v>0</v>
      </c>
      <c r="AR45" s="130"/>
      <c r="AS45" s="131">
        <f t="shared" ref="AS45:AS46" si="362">AR45*$E45*$F45*$H45*$J45*AS$11</f>
        <v>0</v>
      </c>
      <c r="AT45" s="130"/>
      <c r="AU45" s="131">
        <f t="shared" ref="AU45:AU46" si="363">AT45*$E45*$F45*$H45*$J45*AU$11</f>
        <v>0</v>
      </c>
      <c r="AV45" s="132"/>
      <c r="AW45" s="131">
        <f t="shared" ref="AW45:AW46" si="364">AV45*$E45*$F45*$H45*$J45*AW$11</f>
        <v>0</v>
      </c>
      <c r="AX45" s="132"/>
      <c r="AY45" s="131">
        <f t="shared" ref="AY45:AY46" si="365">AX45*$E45*$F45*$H45*$J45*AY$11</f>
        <v>0</v>
      </c>
      <c r="AZ45" s="130"/>
      <c r="BA45" s="131">
        <f t="shared" ref="BA45:BA46" si="366">AZ45*$E45*$F45*$H45*$J45*BA$11</f>
        <v>0</v>
      </c>
      <c r="BB45" s="130"/>
      <c r="BC45" s="131">
        <f t="shared" ref="BC45:BC46" si="367">BB45*$E45*$F45*$H45*$J45*BC$11</f>
        <v>0</v>
      </c>
      <c r="BD45" s="130"/>
      <c r="BE45" s="131">
        <f t="shared" ref="BE45:BE46" si="368">BD45*$E45*$F45*$H45*$J45*BE$11</f>
        <v>0</v>
      </c>
      <c r="BF45" s="130"/>
      <c r="BG45" s="131">
        <f t="shared" ref="BG45:BG46" si="369">BF45*$E45*$F45*$H45*$J45*BG$11</f>
        <v>0</v>
      </c>
      <c r="BH45" s="130"/>
      <c r="BI45" s="131">
        <f t="shared" ref="BI45:BI46" si="370">BH45*$E45*$F45*$H45*$J45*BI$11</f>
        <v>0</v>
      </c>
      <c r="BJ45" s="132">
        <v>0</v>
      </c>
      <c r="BK45" s="132">
        <v>0</v>
      </c>
      <c r="BL45" s="130"/>
      <c r="BM45" s="131">
        <f t="shared" ref="BM45:BM46" si="371">BL45*$E45*$F45*$H45*$J45*BM$11</f>
        <v>0</v>
      </c>
      <c r="BN45" s="130"/>
      <c r="BO45" s="131">
        <f t="shared" ref="BO45:BO46" si="372">BN45*$E45*$F45*$H45*$J45*BO$11</f>
        <v>0</v>
      </c>
      <c r="BP45" s="130"/>
      <c r="BQ45" s="131">
        <f t="shared" ref="BQ45:BQ46" si="373">BP45*$E45*$F45*$H45*$J45*BQ$11</f>
        <v>0</v>
      </c>
      <c r="BR45" s="130"/>
      <c r="BS45" s="131">
        <f t="shared" ref="BS45:BS46" si="374">BR45*$E45*$F45*$H45*$J45*BS$11</f>
        <v>0</v>
      </c>
      <c r="BT45" s="130"/>
      <c r="BU45" s="131">
        <f t="shared" ref="BU45:BU46" si="375">BT45*$E45*$F45*$H45*$J45*BU$11</f>
        <v>0</v>
      </c>
      <c r="BV45" s="130"/>
      <c r="BW45" s="131">
        <f t="shared" ref="BW45:BW46" si="376">BV45*$E45*$F45*$H45*$J45*BW$11</f>
        <v>0</v>
      </c>
      <c r="BX45" s="130"/>
      <c r="BY45" s="131">
        <f t="shared" ref="BY45:BY46" si="377">BX45*$E45*$F45*$H45*$J45*BY$11</f>
        <v>0</v>
      </c>
      <c r="BZ45" s="130"/>
      <c r="CA45" s="131">
        <f t="shared" ref="CA45:CA46" si="378">BZ45*$E45*$F45*$H45*$J45*CA$11</f>
        <v>0</v>
      </c>
      <c r="CB45" s="134"/>
      <c r="CC45" s="131">
        <f t="shared" ref="CC45:CE46" si="379">CB45*$E45*$F45*$H45*$J45*CC$11</f>
        <v>0</v>
      </c>
      <c r="CD45" s="130"/>
      <c r="CE45" s="131">
        <f t="shared" si="379"/>
        <v>0</v>
      </c>
      <c r="CF45" s="132"/>
      <c r="CG45" s="131">
        <f t="shared" ref="CG45:CG46" si="380">CF45*$E45*$F45*$H45*$J45*CG$11</f>
        <v>0</v>
      </c>
      <c r="CH45" s="130"/>
      <c r="CI45" s="131">
        <f t="shared" ref="CI45:CI46" si="381">CH45*$E45*$F45*$H45*$J45*CI$11</f>
        <v>0</v>
      </c>
      <c r="CJ45" s="130"/>
      <c r="CK45" s="131">
        <f t="shared" ref="CK45:CK46" si="382">CJ45*$E45*$F45*$H45*$J45*CK$11</f>
        <v>0</v>
      </c>
      <c r="CL45" s="130"/>
      <c r="CM45" s="131">
        <f t="shared" ref="CM45:CM46" si="383">CL45*$E45*$F45*$H45*$J45*CM$11</f>
        <v>0</v>
      </c>
      <c r="CN45" s="130"/>
      <c r="CO45" s="131">
        <f t="shared" ref="CO45:CO46" si="384">CN45*$E45*$F45*$H45*$J45*CO$11</f>
        <v>0</v>
      </c>
      <c r="CP45" s="130"/>
      <c r="CQ45" s="135">
        <f>SUM(CP45*$E45*$F45*$H45*$K45*$CQ$11)</f>
        <v>0</v>
      </c>
      <c r="CR45" s="130"/>
      <c r="CS45" s="135">
        <f>SUM(CR45*$E45*$F45*$H45*$K45*$CQ$11)</f>
        <v>0</v>
      </c>
      <c r="CT45" s="130"/>
      <c r="CU45" s="135">
        <f t="shared" ref="CU45:CU46" si="385">SUM(CT45*$E45*$F45*$H45*$K45*$CQ$11)</f>
        <v>0</v>
      </c>
      <c r="CV45" s="132"/>
      <c r="CW45" s="135">
        <f t="shared" ref="CW45:CW46" si="386">SUM(CV45*$E45*$F45*$H45*$K45*$CQ$11)</f>
        <v>0</v>
      </c>
      <c r="CX45" s="132"/>
      <c r="CY45" s="135">
        <f t="shared" ref="CY45:CY46" si="387">SUM(CX45*$E45*$F45*$H45*$K45*$CQ$11)</f>
        <v>0</v>
      </c>
      <c r="CZ45" s="132"/>
      <c r="DA45" s="135">
        <f t="shared" ref="DA45:DA46" si="388">SUM(CZ45*$E45*$F45*$H45*$K45*$CQ$11)</f>
        <v>0</v>
      </c>
      <c r="DB45" s="130"/>
      <c r="DC45" s="135">
        <f t="shared" ref="DC45:DC46" si="389">SUM(DB45*$E45*$F45*$H45*$K45*$CQ$11)</f>
        <v>0</v>
      </c>
      <c r="DD45" s="130"/>
      <c r="DE45" s="135">
        <f t="shared" ref="DE45:DE46" si="390">SUM(DD45*$E45*$F45*$H45*$K45*$CQ$11)</f>
        <v>0</v>
      </c>
      <c r="DF45" s="130">
        <v>0</v>
      </c>
      <c r="DG45" s="135">
        <v>0</v>
      </c>
      <c r="DH45" s="132"/>
      <c r="DI45" s="135">
        <f t="shared" ref="DI45:DI46" si="391">SUM(DH45*$E45*$F45*$H45*$K45*$CQ$11)</f>
        <v>0</v>
      </c>
      <c r="DJ45" s="130"/>
      <c r="DK45" s="135">
        <f t="shared" ref="DK45:DK46" si="392">SUM(DJ45*$E45*$F45*$H45*$K45*$CQ$11)</f>
        <v>0</v>
      </c>
      <c r="DL45" s="130"/>
      <c r="DM45" s="135">
        <f t="shared" ref="DM45:DM46" si="393">SUM(DL45*$E45*$F45*$H45*$K45*$CQ$11)</f>
        <v>0</v>
      </c>
      <c r="DN45" s="130"/>
      <c r="DO45" s="135">
        <f t="shared" ref="DO45:DO46" si="394">SUM(DN45*$E45*$F45*$H45*$K45*$CQ$11)</f>
        <v>0</v>
      </c>
      <c r="DP45" s="130"/>
      <c r="DQ45" s="135">
        <f t="shared" ref="DQ45:DQ46" si="395">SUM(DP45*$E45*$F45*$H45*$K45*$CQ$11)</f>
        <v>0</v>
      </c>
      <c r="DR45" s="130"/>
      <c r="DS45" s="135">
        <f t="shared" ref="DS45:DS46" si="396">SUM(DR45*$E45*$F45*$H45*$K45*$CQ$11)</f>
        <v>0</v>
      </c>
      <c r="DT45" s="130"/>
      <c r="DU45" s="135">
        <f t="shared" ref="DU45:DU46" si="397">SUM(DT45*$E45*$F45*$H45*$K45*$CQ$11)</f>
        <v>0</v>
      </c>
      <c r="DV45" s="130"/>
      <c r="DW45" s="135">
        <f t="shared" ref="DW45:DW46" si="398">SUM(DV45*$E45*$F45*$H45*$K45*$CQ$11)</f>
        <v>0</v>
      </c>
      <c r="DX45" s="130"/>
      <c r="DY45" s="135">
        <f t="shared" ref="DY45:DY46" si="399">SUM(DX45*$E45*$F45*$H45*$K45*$CQ$11)</f>
        <v>0</v>
      </c>
      <c r="DZ45" s="130"/>
      <c r="EA45" s="135">
        <f t="shared" ref="EA45:EA46" si="400">SUM(DZ45*$E45*$F45*$H45*$L45*EC$11)</f>
        <v>0</v>
      </c>
      <c r="EB45" s="130"/>
      <c r="EC45" s="135">
        <f t="shared" ref="EC45:EC46" si="401">SUM(EB45*$E45*$F45*$H45*$M45*EC$11)</f>
        <v>0</v>
      </c>
      <c r="ED45" s="130"/>
      <c r="EE45" s="131">
        <f t="shared" ref="EE45:EE46" si="402">ED45*$E45*$F45*$H45*$J45*EE$11</f>
        <v>0</v>
      </c>
      <c r="EF45" s="130"/>
      <c r="EG45" s="131">
        <f t="shared" ref="EG45:EG46" si="403">EF45*$E45*$F45*$H45*$J45*EG$11</f>
        <v>0</v>
      </c>
      <c r="EH45" s="130"/>
      <c r="EI45" s="207"/>
      <c r="EJ45" s="130"/>
      <c r="EK45" s="207"/>
      <c r="EL45" s="130"/>
      <c r="EM45" s="131">
        <f t="shared" ref="EM45:EM46" si="404">EL45*$E45*$F45*$H45*$J45*EM$11</f>
        <v>0</v>
      </c>
      <c r="EN45" s="130"/>
      <c r="EO45" s="131">
        <f t="shared" ref="EO45:EO46" si="405">EN45*$E45*$F45*$H45*$J45*EO$11</f>
        <v>0</v>
      </c>
      <c r="EP45" s="208"/>
      <c r="EQ45" s="207"/>
      <c r="ER45" s="136"/>
      <c r="ES45" s="136"/>
      <c r="ET45" s="151"/>
      <c r="EU45" s="151"/>
      <c r="EV45" s="151"/>
      <c r="EW45" s="151"/>
      <c r="EX45" s="151"/>
      <c r="EY45" s="151"/>
      <c r="EZ45" s="137">
        <f t="shared" ref="EZ45:FA46" si="406">SUM(N45,P45,V45,X45,Z45,AB45,AD45,AF45,AH45,AJ45,AL45,AN45,AP45,AR45,AT45,AV45,AX45,AZ45,BB45,BD45,BF45,BH45,BJ45,BL45,BN45,BP45,BR45,BT45,BV45,BX45,BZ45,CB45,CD45,CF45,CH45,CJ45,CL45,CN45,CP45,CR45,CT45,CV45,CX45,CZ45,DB45,DD45,DF45,DH45,DJ45,DL45,DN45,DP45,DR45,DT45,DV45,DX45,DZ45,EB45,ED45,EF45,EH45,EJ45,EL45,EN45,EP45,ER45,ET45,EV45)</f>
        <v>24</v>
      </c>
      <c r="FA45" s="137">
        <f t="shared" si="406"/>
        <v>696911.03999999992</v>
      </c>
    </row>
    <row r="46" spans="1:157" s="196" customFormat="1" ht="30" customHeight="1" x14ac:dyDescent="0.25">
      <c r="A46" s="122"/>
      <c r="B46" s="122">
        <v>25</v>
      </c>
      <c r="C46" s="123" t="s">
        <v>227</v>
      </c>
      <c r="D46" s="193" t="s">
        <v>228</v>
      </c>
      <c r="E46" s="125">
        <v>15030</v>
      </c>
      <c r="F46" s="128">
        <v>2.09</v>
      </c>
      <c r="G46" s="127"/>
      <c r="H46" s="185">
        <v>1</v>
      </c>
      <c r="I46" s="185"/>
      <c r="J46" s="183">
        <v>1.4</v>
      </c>
      <c r="K46" s="183">
        <v>1.68</v>
      </c>
      <c r="L46" s="183">
        <v>2.23</v>
      </c>
      <c r="M46" s="186">
        <v>2.57</v>
      </c>
      <c r="N46" s="195"/>
      <c r="O46" s="131">
        <f t="shared" si="352"/>
        <v>0</v>
      </c>
      <c r="P46" s="187"/>
      <c r="Q46" s="131">
        <f t="shared" si="352"/>
        <v>0</v>
      </c>
      <c r="R46" s="170"/>
      <c r="S46" s="170">
        <v>0</v>
      </c>
      <c r="T46" s="170"/>
      <c r="U46" s="170"/>
      <c r="V46" s="187"/>
      <c r="W46" s="131">
        <f t="shared" si="353"/>
        <v>0</v>
      </c>
      <c r="X46" s="195"/>
      <c r="Y46" s="131">
        <f t="shared" si="354"/>
        <v>0</v>
      </c>
      <c r="Z46" s="195"/>
      <c r="AA46" s="131">
        <f t="shared" si="355"/>
        <v>0</v>
      </c>
      <c r="AB46" s="195"/>
      <c r="AC46" s="131">
        <f t="shared" si="356"/>
        <v>0</v>
      </c>
      <c r="AD46" s="187"/>
      <c r="AE46" s="131">
        <f t="shared" si="357"/>
        <v>0</v>
      </c>
      <c r="AF46" s="210"/>
      <c r="AG46" s="131">
        <f t="shared" si="358"/>
        <v>0</v>
      </c>
      <c r="AH46" s="187"/>
      <c r="AI46" s="131">
        <f t="shared" si="359"/>
        <v>0</v>
      </c>
      <c r="AJ46" s="187"/>
      <c r="AK46" s="207"/>
      <c r="AL46" s="210"/>
      <c r="AM46" s="210">
        <v>0</v>
      </c>
      <c r="AN46" s="195"/>
      <c r="AO46" s="131">
        <f t="shared" si="360"/>
        <v>0</v>
      </c>
      <c r="AP46" s="210"/>
      <c r="AQ46" s="131">
        <f t="shared" si="361"/>
        <v>0</v>
      </c>
      <c r="AR46" s="195"/>
      <c r="AS46" s="131">
        <f t="shared" si="362"/>
        <v>0</v>
      </c>
      <c r="AT46" s="151"/>
      <c r="AU46" s="131">
        <f t="shared" si="363"/>
        <v>0</v>
      </c>
      <c r="AV46" s="187"/>
      <c r="AW46" s="131">
        <f t="shared" si="364"/>
        <v>0</v>
      </c>
      <c r="AX46" s="187"/>
      <c r="AY46" s="131">
        <f t="shared" si="365"/>
        <v>0</v>
      </c>
      <c r="AZ46" s="195"/>
      <c r="BA46" s="131">
        <f t="shared" si="366"/>
        <v>0</v>
      </c>
      <c r="BB46" s="195"/>
      <c r="BC46" s="131">
        <f t="shared" si="367"/>
        <v>0</v>
      </c>
      <c r="BD46" s="195"/>
      <c r="BE46" s="131">
        <f t="shared" si="368"/>
        <v>0</v>
      </c>
      <c r="BF46" s="195"/>
      <c r="BG46" s="131">
        <f t="shared" si="369"/>
        <v>0</v>
      </c>
      <c r="BH46" s="195"/>
      <c r="BI46" s="131">
        <f t="shared" si="370"/>
        <v>0</v>
      </c>
      <c r="BJ46" s="132">
        <v>0</v>
      </c>
      <c r="BK46" s="132">
        <v>0</v>
      </c>
      <c r="BL46" s="195"/>
      <c r="BM46" s="131">
        <f t="shared" si="371"/>
        <v>0</v>
      </c>
      <c r="BN46" s="195"/>
      <c r="BO46" s="131">
        <f t="shared" si="372"/>
        <v>0</v>
      </c>
      <c r="BP46" s="195"/>
      <c r="BQ46" s="131">
        <f t="shared" si="373"/>
        <v>0</v>
      </c>
      <c r="BR46" s="195"/>
      <c r="BS46" s="131">
        <f t="shared" si="374"/>
        <v>0</v>
      </c>
      <c r="BT46" s="195"/>
      <c r="BU46" s="131">
        <f t="shared" si="375"/>
        <v>0</v>
      </c>
      <c r="BV46" s="195"/>
      <c r="BW46" s="131">
        <f t="shared" si="376"/>
        <v>0</v>
      </c>
      <c r="BX46" s="195"/>
      <c r="BY46" s="131">
        <f t="shared" si="377"/>
        <v>0</v>
      </c>
      <c r="BZ46" s="195"/>
      <c r="CA46" s="131">
        <f t="shared" si="378"/>
        <v>0</v>
      </c>
      <c r="CB46" s="202"/>
      <c r="CC46" s="131">
        <f t="shared" si="379"/>
        <v>0</v>
      </c>
      <c r="CD46" s="195"/>
      <c r="CE46" s="131">
        <f t="shared" si="379"/>
        <v>0</v>
      </c>
      <c r="CF46" s="187"/>
      <c r="CG46" s="131">
        <f t="shared" si="380"/>
        <v>0</v>
      </c>
      <c r="CH46" s="130"/>
      <c r="CI46" s="131">
        <f t="shared" si="381"/>
        <v>0</v>
      </c>
      <c r="CJ46" s="195"/>
      <c r="CK46" s="131">
        <f t="shared" si="382"/>
        <v>0</v>
      </c>
      <c r="CL46" s="195"/>
      <c r="CM46" s="131">
        <f t="shared" si="383"/>
        <v>0</v>
      </c>
      <c r="CN46" s="195"/>
      <c r="CO46" s="131">
        <f t="shared" si="384"/>
        <v>0</v>
      </c>
      <c r="CP46" s="195"/>
      <c r="CQ46" s="135">
        <f>SUM(CP46*$E46*$F46*$H46*$K46*$CQ$11)</f>
        <v>0</v>
      </c>
      <c r="CR46" s="195"/>
      <c r="CS46" s="135">
        <f>SUM(CR46*$E46*$F46*$H46*$K46*$CQ$11)</f>
        <v>0</v>
      </c>
      <c r="CT46" s="195"/>
      <c r="CU46" s="135">
        <f t="shared" si="385"/>
        <v>0</v>
      </c>
      <c r="CV46" s="187"/>
      <c r="CW46" s="135">
        <f t="shared" si="386"/>
        <v>0</v>
      </c>
      <c r="CX46" s="187"/>
      <c r="CY46" s="135">
        <f t="shared" si="387"/>
        <v>0</v>
      </c>
      <c r="CZ46" s="187"/>
      <c r="DA46" s="135">
        <f t="shared" si="388"/>
        <v>0</v>
      </c>
      <c r="DB46" s="195"/>
      <c r="DC46" s="135">
        <f t="shared" si="389"/>
        <v>0</v>
      </c>
      <c r="DD46" s="195"/>
      <c r="DE46" s="135">
        <f t="shared" si="390"/>
        <v>0</v>
      </c>
      <c r="DF46" s="195">
        <v>0</v>
      </c>
      <c r="DG46" s="135">
        <v>0</v>
      </c>
      <c r="DH46" s="187"/>
      <c r="DI46" s="135">
        <f t="shared" si="391"/>
        <v>0</v>
      </c>
      <c r="DJ46" s="195"/>
      <c r="DK46" s="135">
        <f t="shared" si="392"/>
        <v>0</v>
      </c>
      <c r="DL46" s="195"/>
      <c r="DM46" s="135">
        <f t="shared" si="393"/>
        <v>0</v>
      </c>
      <c r="DN46" s="195"/>
      <c r="DO46" s="135">
        <f t="shared" si="394"/>
        <v>0</v>
      </c>
      <c r="DP46" s="195"/>
      <c r="DQ46" s="135">
        <f t="shared" si="395"/>
        <v>0</v>
      </c>
      <c r="DR46" s="195"/>
      <c r="DS46" s="135">
        <f t="shared" si="396"/>
        <v>0</v>
      </c>
      <c r="DT46" s="195"/>
      <c r="DU46" s="135">
        <f t="shared" si="397"/>
        <v>0</v>
      </c>
      <c r="DV46" s="195"/>
      <c r="DW46" s="135">
        <f t="shared" si="398"/>
        <v>0</v>
      </c>
      <c r="DX46" s="195"/>
      <c r="DY46" s="135">
        <f t="shared" si="399"/>
        <v>0</v>
      </c>
      <c r="DZ46" s="195"/>
      <c r="EA46" s="135">
        <f t="shared" si="400"/>
        <v>0</v>
      </c>
      <c r="EB46" s="195"/>
      <c r="EC46" s="135">
        <f t="shared" si="401"/>
        <v>0</v>
      </c>
      <c r="ED46" s="151"/>
      <c r="EE46" s="131">
        <f t="shared" si="402"/>
        <v>0</v>
      </c>
      <c r="EF46" s="130"/>
      <c r="EG46" s="131">
        <f t="shared" si="403"/>
        <v>0</v>
      </c>
      <c r="EH46" s="195"/>
      <c r="EI46" s="207"/>
      <c r="EJ46" s="195"/>
      <c r="EK46" s="207"/>
      <c r="EL46" s="130"/>
      <c r="EM46" s="131">
        <f t="shared" si="404"/>
        <v>0</v>
      </c>
      <c r="EN46" s="130"/>
      <c r="EO46" s="131">
        <f t="shared" si="405"/>
        <v>0</v>
      </c>
      <c r="EP46" s="208"/>
      <c r="EQ46" s="207"/>
      <c r="ER46" s="136"/>
      <c r="ES46" s="136"/>
      <c r="ET46" s="151"/>
      <c r="EU46" s="151"/>
      <c r="EV46" s="151"/>
      <c r="EW46" s="151"/>
      <c r="EX46" s="151"/>
      <c r="EY46" s="151"/>
      <c r="EZ46" s="137">
        <f t="shared" si="406"/>
        <v>0</v>
      </c>
      <c r="FA46" s="137">
        <f t="shared" si="406"/>
        <v>0</v>
      </c>
    </row>
    <row r="47" spans="1:157" s="181" customFormat="1" ht="15" customHeight="1" x14ac:dyDescent="0.25">
      <c r="A47" s="199">
        <v>10</v>
      </c>
      <c r="B47" s="199"/>
      <c r="C47" s="111" t="s">
        <v>229</v>
      </c>
      <c r="D47" s="189" t="s">
        <v>230</v>
      </c>
      <c r="E47" s="125">
        <v>15030</v>
      </c>
      <c r="F47" s="190"/>
      <c r="G47" s="127"/>
      <c r="H47" s="115"/>
      <c r="I47" s="177"/>
      <c r="J47" s="200"/>
      <c r="K47" s="200"/>
      <c r="L47" s="200"/>
      <c r="M47" s="211">
        <v>2.57</v>
      </c>
      <c r="N47" s="205">
        <f t="shared" ref="N47:BY47" si="407">N48</f>
        <v>0</v>
      </c>
      <c r="O47" s="205">
        <f t="shared" si="407"/>
        <v>0</v>
      </c>
      <c r="P47" s="205">
        <f t="shared" si="407"/>
        <v>29</v>
      </c>
      <c r="Q47" s="205">
        <f t="shared" si="407"/>
        <v>976348.79999999993</v>
      </c>
      <c r="R47" s="205">
        <v>0</v>
      </c>
      <c r="S47" s="205">
        <v>0</v>
      </c>
      <c r="T47" s="205">
        <v>0</v>
      </c>
      <c r="U47" s="205">
        <v>0</v>
      </c>
      <c r="V47" s="205">
        <f t="shared" si="407"/>
        <v>0</v>
      </c>
      <c r="W47" s="205">
        <f t="shared" si="407"/>
        <v>0</v>
      </c>
      <c r="X47" s="205">
        <f t="shared" si="407"/>
        <v>0</v>
      </c>
      <c r="Y47" s="205">
        <f t="shared" si="407"/>
        <v>0</v>
      </c>
      <c r="Z47" s="205">
        <f t="shared" si="407"/>
        <v>0</v>
      </c>
      <c r="AA47" s="205">
        <f t="shared" si="407"/>
        <v>0</v>
      </c>
      <c r="AB47" s="205">
        <f t="shared" si="407"/>
        <v>0</v>
      </c>
      <c r="AC47" s="205">
        <f t="shared" si="407"/>
        <v>0</v>
      </c>
      <c r="AD47" s="205">
        <f t="shared" si="407"/>
        <v>0</v>
      </c>
      <c r="AE47" s="205">
        <f t="shared" si="407"/>
        <v>0</v>
      </c>
      <c r="AF47" s="205">
        <f t="shared" si="407"/>
        <v>0</v>
      </c>
      <c r="AG47" s="205">
        <f t="shared" si="407"/>
        <v>0</v>
      </c>
      <c r="AH47" s="205">
        <f t="shared" si="407"/>
        <v>0</v>
      </c>
      <c r="AI47" s="205">
        <f t="shared" si="407"/>
        <v>0</v>
      </c>
      <c r="AJ47" s="205">
        <f t="shared" si="407"/>
        <v>0</v>
      </c>
      <c r="AK47" s="205">
        <f t="shared" si="407"/>
        <v>0</v>
      </c>
      <c r="AL47" s="205">
        <f t="shared" si="407"/>
        <v>0</v>
      </c>
      <c r="AM47" s="205">
        <f t="shared" si="407"/>
        <v>0</v>
      </c>
      <c r="AN47" s="205">
        <f t="shared" si="407"/>
        <v>0</v>
      </c>
      <c r="AO47" s="205">
        <f t="shared" si="407"/>
        <v>0</v>
      </c>
      <c r="AP47" s="205">
        <f t="shared" si="407"/>
        <v>0</v>
      </c>
      <c r="AQ47" s="205">
        <f t="shared" si="407"/>
        <v>0</v>
      </c>
      <c r="AR47" s="205">
        <f t="shared" si="407"/>
        <v>0</v>
      </c>
      <c r="AS47" s="205">
        <f t="shared" si="407"/>
        <v>0</v>
      </c>
      <c r="AT47" s="205">
        <f t="shared" si="407"/>
        <v>0</v>
      </c>
      <c r="AU47" s="205">
        <f t="shared" si="407"/>
        <v>0</v>
      </c>
      <c r="AV47" s="205">
        <f t="shared" si="407"/>
        <v>0</v>
      </c>
      <c r="AW47" s="205">
        <f t="shared" si="407"/>
        <v>0</v>
      </c>
      <c r="AX47" s="205">
        <f t="shared" si="407"/>
        <v>0</v>
      </c>
      <c r="AY47" s="205">
        <f t="shared" si="407"/>
        <v>0</v>
      </c>
      <c r="AZ47" s="205">
        <f t="shared" si="407"/>
        <v>0</v>
      </c>
      <c r="BA47" s="205">
        <f t="shared" si="407"/>
        <v>0</v>
      </c>
      <c r="BB47" s="205">
        <f t="shared" si="407"/>
        <v>0</v>
      </c>
      <c r="BC47" s="205">
        <f t="shared" si="407"/>
        <v>0</v>
      </c>
      <c r="BD47" s="205">
        <f t="shared" si="407"/>
        <v>0</v>
      </c>
      <c r="BE47" s="205">
        <f t="shared" si="407"/>
        <v>0</v>
      </c>
      <c r="BF47" s="205">
        <f t="shared" si="407"/>
        <v>0</v>
      </c>
      <c r="BG47" s="205">
        <f t="shared" si="407"/>
        <v>0</v>
      </c>
      <c r="BH47" s="205">
        <f t="shared" si="407"/>
        <v>0</v>
      </c>
      <c r="BI47" s="205">
        <f t="shared" si="407"/>
        <v>0</v>
      </c>
      <c r="BJ47" s="206">
        <v>0</v>
      </c>
      <c r="BK47" s="206">
        <v>0</v>
      </c>
      <c r="BL47" s="205">
        <f t="shared" si="407"/>
        <v>0</v>
      </c>
      <c r="BM47" s="205">
        <f t="shared" si="407"/>
        <v>0</v>
      </c>
      <c r="BN47" s="205">
        <f t="shared" si="407"/>
        <v>0</v>
      </c>
      <c r="BO47" s="205">
        <f t="shared" si="407"/>
        <v>0</v>
      </c>
      <c r="BP47" s="205">
        <f t="shared" si="407"/>
        <v>0</v>
      </c>
      <c r="BQ47" s="205">
        <f t="shared" si="407"/>
        <v>0</v>
      </c>
      <c r="BR47" s="205">
        <f t="shared" si="407"/>
        <v>0</v>
      </c>
      <c r="BS47" s="205">
        <f t="shared" si="407"/>
        <v>0</v>
      </c>
      <c r="BT47" s="205">
        <f t="shared" si="407"/>
        <v>0</v>
      </c>
      <c r="BU47" s="205">
        <f t="shared" si="407"/>
        <v>0</v>
      </c>
      <c r="BV47" s="205">
        <f t="shared" si="407"/>
        <v>0</v>
      </c>
      <c r="BW47" s="205">
        <f t="shared" si="407"/>
        <v>0</v>
      </c>
      <c r="BX47" s="205">
        <f t="shared" si="407"/>
        <v>0</v>
      </c>
      <c r="BY47" s="205">
        <f t="shared" si="407"/>
        <v>0</v>
      </c>
      <c r="BZ47" s="205">
        <f t="shared" ref="BZ47:EK47" si="408">BZ48</f>
        <v>0</v>
      </c>
      <c r="CA47" s="205">
        <f t="shared" si="408"/>
        <v>0</v>
      </c>
      <c r="CB47" s="205">
        <f t="shared" si="408"/>
        <v>0</v>
      </c>
      <c r="CC47" s="205">
        <f t="shared" si="408"/>
        <v>0</v>
      </c>
      <c r="CD47" s="205">
        <f t="shared" si="408"/>
        <v>0</v>
      </c>
      <c r="CE47" s="205">
        <f t="shared" si="408"/>
        <v>0</v>
      </c>
      <c r="CF47" s="205">
        <f t="shared" si="408"/>
        <v>0</v>
      </c>
      <c r="CG47" s="205">
        <f t="shared" si="408"/>
        <v>0</v>
      </c>
      <c r="CH47" s="205">
        <f t="shared" si="408"/>
        <v>0</v>
      </c>
      <c r="CI47" s="205">
        <f t="shared" si="408"/>
        <v>0</v>
      </c>
      <c r="CJ47" s="205">
        <f t="shared" si="408"/>
        <v>0</v>
      </c>
      <c r="CK47" s="205">
        <f t="shared" si="408"/>
        <v>0</v>
      </c>
      <c r="CL47" s="205">
        <f t="shared" si="408"/>
        <v>0</v>
      </c>
      <c r="CM47" s="205">
        <f t="shared" si="408"/>
        <v>0</v>
      </c>
      <c r="CN47" s="205">
        <f t="shared" si="408"/>
        <v>0</v>
      </c>
      <c r="CO47" s="205">
        <f t="shared" si="408"/>
        <v>0</v>
      </c>
      <c r="CP47" s="205">
        <f t="shared" si="408"/>
        <v>0</v>
      </c>
      <c r="CQ47" s="205">
        <f t="shared" si="408"/>
        <v>0</v>
      </c>
      <c r="CR47" s="205">
        <f t="shared" si="408"/>
        <v>0</v>
      </c>
      <c r="CS47" s="205">
        <f t="shared" si="408"/>
        <v>0</v>
      </c>
      <c r="CT47" s="205">
        <f t="shared" si="408"/>
        <v>0</v>
      </c>
      <c r="CU47" s="205">
        <f t="shared" si="408"/>
        <v>0</v>
      </c>
      <c r="CV47" s="205">
        <f t="shared" si="408"/>
        <v>0</v>
      </c>
      <c r="CW47" s="205">
        <f t="shared" si="408"/>
        <v>0</v>
      </c>
      <c r="CX47" s="205">
        <f t="shared" si="408"/>
        <v>0</v>
      </c>
      <c r="CY47" s="205">
        <f t="shared" si="408"/>
        <v>0</v>
      </c>
      <c r="CZ47" s="205">
        <f t="shared" si="408"/>
        <v>0</v>
      </c>
      <c r="DA47" s="205">
        <f t="shared" si="408"/>
        <v>0</v>
      </c>
      <c r="DB47" s="205">
        <f t="shared" si="408"/>
        <v>0</v>
      </c>
      <c r="DC47" s="205">
        <f t="shared" si="408"/>
        <v>0</v>
      </c>
      <c r="DD47" s="205">
        <f t="shared" si="408"/>
        <v>0</v>
      </c>
      <c r="DE47" s="205">
        <f t="shared" si="408"/>
        <v>0</v>
      </c>
      <c r="DF47" s="205">
        <v>0</v>
      </c>
      <c r="DG47" s="205">
        <v>0</v>
      </c>
      <c r="DH47" s="205">
        <f t="shared" si="408"/>
        <v>0</v>
      </c>
      <c r="DI47" s="205">
        <f t="shared" si="408"/>
        <v>0</v>
      </c>
      <c r="DJ47" s="205">
        <f t="shared" si="408"/>
        <v>0</v>
      </c>
      <c r="DK47" s="205">
        <f t="shared" si="408"/>
        <v>0</v>
      </c>
      <c r="DL47" s="205">
        <f t="shared" si="408"/>
        <v>0</v>
      </c>
      <c r="DM47" s="205">
        <f t="shared" si="408"/>
        <v>0</v>
      </c>
      <c r="DN47" s="205">
        <f t="shared" si="408"/>
        <v>0</v>
      </c>
      <c r="DO47" s="205">
        <f t="shared" si="408"/>
        <v>0</v>
      </c>
      <c r="DP47" s="205">
        <f t="shared" si="408"/>
        <v>0</v>
      </c>
      <c r="DQ47" s="205">
        <f t="shared" si="408"/>
        <v>0</v>
      </c>
      <c r="DR47" s="205">
        <f t="shared" si="408"/>
        <v>0</v>
      </c>
      <c r="DS47" s="205">
        <f t="shared" si="408"/>
        <v>0</v>
      </c>
      <c r="DT47" s="205">
        <f t="shared" si="408"/>
        <v>0</v>
      </c>
      <c r="DU47" s="205">
        <f t="shared" si="408"/>
        <v>0</v>
      </c>
      <c r="DV47" s="205">
        <f t="shared" si="408"/>
        <v>0</v>
      </c>
      <c r="DW47" s="205">
        <f t="shared" si="408"/>
        <v>0</v>
      </c>
      <c r="DX47" s="205">
        <f t="shared" si="408"/>
        <v>0</v>
      </c>
      <c r="DY47" s="205">
        <f t="shared" si="408"/>
        <v>0</v>
      </c>
      <c r="DZ47" s="205">
        <f t="shared" si="408"/>
        <v>0</v>
      </c>
      <c r="EA47" s="205">
        <f t="shared" si="408"/>
        <v>0</v>
      </c>
      <c r="EB47" s="205">
        <f t="shared" si="408"/>
        <v>0</v>
      </c>
      <c r="EC47" s="205">
        <f t="shared" si="408"/>
        <v>0</v>
      </c>
      <c r="ED47" s="205">
        <f t="shared" si="408"/>
        <v>0</v>
      </c>
      <c r="EE47" s="205">
        <f t="shared" si="408"/>
        <v>0</v>
      </c>
      <c r="EF47" s="205">
        <f t="shared" si="408"/>
        <v>0</v>
      </c>
      <c r="EG47" s="205">
        <f t="shared" si="408"/>
        <v>0</v>
      </c>
      <c r="EH47" s="205">
        <f t="shared" si="408"/>
        <v>0</v>
      </c>
      <c r="EI47" s="205">
        <f t="shared" si="408"/>
        <v>0</v>
      </c>
      <c r="EJ47" s="205">
        <f t="shared" si="408"/>
        <v>0</v>
      </c>
      <c r="EK47" s="205">
        <f t="shared" si="408"/>
        <v>0</v>
      </c>
      <c r="EL47" s="205">
        <f t="shared" ref="EL47:FA47" si="409">EL48</f>
        <v>0</v>
      </c>
      <c r="EM47" s="205">
        <f t="shared" si="409"/>
        <v>0</v>
      </c>
      <c r="EN47" s="205">
        <f t="shared" si="409"/>
        <v>0</v>
      </c>
      <c r="EO47" s="205">
        <f t="shared" si="409"/>
        <v>0</v>
      </c>
      <c r="EP47" s="205">
        <f t="shared" si="409"/>
        <v>0</v>
      </c>
      <c r="EQ47" s="205">
        <f t="shared" si="409"/>
        <v>0</v>
      </c>
      <c r="ER47" s="205">
        <f t="shared" si="409"/>
        <v>0</v>
      </c>
      <c r="ES47" s="205">
        <f t="shared" si="409"/>
        <v>0</v>
      </c>
      <c r="ET47" s="205">
        <f t="shared" si="409"/>
        <v>0</v>
      </c>
      <c r="EU47" s="205">
        <f t="shared" si="409"/>
        <v>0</v>
      </c>
      <c r="EV47" s="205">
        <f t="shared" si="409"/>
        <v>0</v>
      </c>
      <c r="EW47" s="205">
        <f t="shared" si="409"/>
        <v>0</v>
      </c>
      <c r="EX47" s="205"/>
      <c r="EY47" s="205"/>
      <c r="EZ47" s="205">
        <f t="shared" si="409"/>
        <v>29</v>
      </c>
      <c r="FA47" s="205">
        <f t="shared" si="409"/>
        <v>976348.79999999993</v>
      </c>
    </row>
    <row r="48" spans="1:157" s="209" customFormat="1" ht="15.75" customHeight="1" x14ac:dyDescent="0.25">
      <c r="A48" s="122"/>
      <c r="B48" s="122">
        <v>26</v>
      </c>
      <c r="C48" s="123" t="s">
        <v>231</v>
      </c>
      <c r="D48" s="193" t="s">
        <v>232</v>
      </c>
      <c r="E48" s="125">
        <v>15030</v>
      </c>
      <c r="F48" s="126">
        <v>1.6</v>
      </c>
      <c r="G48" s="127"/>
      <c r="H48" s="185">
        <v>1</v>
      </c>
      <c r="I48" s="185"/>
      <c r="J48" s="183">
        <v>1.4</v>
      </c>
      <c r="K48" s="183">
        <v>1.68</v>
      </c>
      <c r="L48" s="183">
        <v>2.23</v>
      </c>
      <c r="M48" s="186">
        <v>2.57</v>
      </c>
      <c r="N48" s="130"/>
      <c r="O48" s="131">
        <f>N48*$E48*$F48*$H48*$J48*O$11</f>
        <v>0</v>
      </c>
      <c r="P48" s="187">
        <v>29</v>
      </c>
      <c r="Q48" s="131">
        <f>P48*$E48*$F48*$H48*$J48*Q$11</f>
        <v>976348.79999999993</v>
      </c>
      <c r="R48" s="131"/>
      <c r="S48" s="131">
        <v>0</v>
      </c>
      <c r="T48" s="131"/>
      <c r="U48" s="131"/>
      <c r="V48" s="132"/>
      <c r="W48" s="131">
        <f>V48*$E48*$F48*$H48*$J48*W$11</f>
        <v>0</v>
      </c>
      <c r="X48" s="132"/>
      <c r="Y48" s="131">
        <f>X48*$E48*$F48*$H48*$J48*Y$11</f>
        <v>0</v>
      </c>
      <c r="Z48" s="130"/>
      <c r="AA48" s="131">
        <f>Z48*$E48*$F48*$H48*$J48*AA$11</f>
        <v>0</v>
      </c>
      <c r="AB48" s="130"/>
      <c r="AC48" s="131">
        <f>AB48*$E48*$F48*$H48*$J48*AC$11</f>
        <v>0</v>
      </c>
      <c r="AD48" s="132"/>
      <c r="AE48" s="131">
        <f>AD48*$E48*$F48*$H48*$J48*AE$11</f>
        <v>0</v>
      </c>
      <c r="AF48" s="207"/>
      <c r="AG48" s="131">
        <f>AF48*$E48*$F48*$H48*$J48*AG$11</f>
        <v>0</v>
      </c>
      <c r="AH48" s="132"/>
      <c r="AI48" s="131">
        <f>AH48*$E48*$F48*$H48*$J48*AI$11</f>
        <v>0</v>
      </c>
      <c r="AJ48" s="132"/>
      <c r="AK48" s="207"/>
      <c r="AL48" s="207"/>
      <c r="AM48" s="207">
        <v>0</v>
      </c>
      <c r="AN48" s="130"/>
      <c r="AO48" s="131">
        <f>AN48*$E48*$F48*$H48*$J48*AO$11</f>
        <v>0</v>
      </c>
      <c r="AP48" s="207"/>
      <c r="AQ48" s="131">
        <f>AP48*$E48*$F48*$H48*$J48*AQ$11</f>
        <v>0</v>
      </c>
      <c r="AR48" s="130"/>
      <c r="AS48" s="131">
        <f>AR48*$E48*$F48*$H48*$J48*AS$11</f>
        <v>0</v>
      </c>
      <c r="AT48" s="130"/>
      <c r="AU48" s="131">
        <f>AT48*$E48*$F48*$H48*$J48*AU$11</f>
        <v>0</v>
      </c>
      <c r="AV48" s="132"/>
      <c r="AW48" s="131">
        <f>AV48*$E48*$F48*$H48*$J48*AW$11</f>
        <v>0</v>
      </c>
      <c r="AX48" s="132"/>
      <c r="AY48" s="131">
        <f>AX48*$E48*$F48*$H48*$J48*AY$11</f>
        <v>0</v>
      </c>
      <c r="AZ48" s="130"/>
      <c r="BA48" s="131">
        <f>AZ48*$E48*$F48*$H48*$J48*BA$11</f>
        <v>0</v>
      </c>
      <c r="BB48" s="130"/>
      <c r="BC48" s="131">
        <f>BB48*$E48*$F48*$H48*$J48*BC$11</f>
        <v>0</v>
      </c>
      <c r="BD48" s="130"/>
      <c r="BE48" s="131">
        <f>BD48*$E48*$F48*$H48*$J48*BE$11</f>
        <v>0</v>
      </c>
      <c r="BF48" s="130"/>
      <c r="BG48" s="131">
        <f>BF48*$E48*$F48*$H48*$J48*BG$11</f>
        <v>0</v>
      </c>
      <c r="BH48" s="130"/>
      <c r="BI48" s="131">
        <f>BH48*$E48*$F48*$H48*$J48*BI$11</f>
        <v>0</v>
      </c>
      <c r="BJ48" s="132">
        <v>0</v>
      </c>
      <c r="BK48" s="132">
        <v>0</v>
      </c>
      <c r="BL48" s="130"/>
      <c r="BM48" s="131">
        <f>BL48*$E48*$F48*$H48*$J48*BM$11</f>
        <v>0</v>
      </c>
      <c r="BN48" s="130"/>
      <c r="BO48" s="131">
        <f>BN48*$E48*$F48*$H48*$J48*BO$11</f>
        <v>0</v>
      </c>
      <c r="BP48" s="130"/>
      <c r="BQ48" s="131">
        <f>BP48*$E48*$F48*$H48*$J48*BQ$11</f>
        <v>0</v>
      </c>
      <c r="BR48" s="130"/>
      <c r="BS48" s="131">
        <f>BR48*$E48*$F48*$H48*$J48*BS$11</f>
        <v>0</v>
      </c>
      <c r="BT48" s="130"/>
      <c r="BU48" s="131">
        <f>BT48*$E48*$F48*$H48*$J48*BU$11</f>
        <v>0</v>
      </c>
      <c r="BV48" s="130"/>
      <c r="BW48" s="131">
        <f>BV48*$E48*$F48*$H48*$J48*BW$11</f>
        <v>0</v>
      </c>
      <c r="BX48" s="130"/>
      <c r="BY48" s="131">
        <f>BX48*$E48*$F48*$H48*$J48*BY$11</f>
        <v>0</v>
      </c>
      <c r="BZ48" s="130"/>
      <c r="CA48" s="131">
        <f>BZ48*$E48*$F48*$H48*$J48*CA$11</f>
        <v>0</v>
      </c>
      <c r="CB48" s="134"/>
      <c r="CC48" s="131">
        <f>CB48*$E48*$F48*$H48*$J48*CC$11</f>
        <v>0</v>
      </c>
      <c r="CD48" s="130"/>
      <c r="CE48" s="131">
        <f>CD48*$E48*$F48*$H48*$J48*CE$11</f>
        <v>0</v>
      </c>
      <c r="CF48" s="132"/>
      <c r="CG48" s="131">
        <f>CF48*$E48*$F48*$H48*$J48*CG$11</f>
        <v>0</v>
      </c>
      <c r="CH48" s="130"/>
      <c r="CI48" s="131">
        <f>CH48*$E48*$F48*$H48*$J48*CI$11</f>
        <v>0</v>
      </c>
      <c r="CJ48" s="130"/>
      <c r="CK48" s="131">
        <f>CJ48*$E48*$F48*$H48*$J48*CK$11</f>
        <v>0</v>
      </c>
      <c r="CL48" s="130"/>
      <c r="CM48" s="131">
        <f>CL48*$E48*$F48*$H48*$J48*CM$11</f>
        <v>0</v>
      </c>
      <c r="CN48" s="151"/>
      <c r="CO48" s="131">
        <f>CN48*$E48*$F48*$H48*$J48*CO$11</f>
        <v>0</v>
      </c>
      <c r="CP48" s="130"/>
      <c r="CQ48" s="135">
        <f>SUM(CP48*$E48*$F48*$H48*$K48*$CQ$11)</f>
        <v>0</v>
      </c>
      <c r="CR48" s="130"/>
      <c r="CS48" s="135">
        <f>SUM(CR48*$E48*$F48*$H48*$K48*$CQ$11)</f>
        <v>0</v>
      </c>
      <c r="CT48" s="130"/>
      <c r="CU48" s="135">
        <f t="shared" ref="CU48" si="410">SUM(CT48*$E48*$F48*$H48*$K48*$CQ$11)</f>
        <v>0</v>
      </c>
      <c r="CV48" s="132"/>
      <c r="CW48" s="135">
        <f t="shared" ref="CW48" si="411">SUM(CV48*$E48*$F48*$H48*$K48*$CQ$11)</f>
        <v>0</v>
      </c>
      <c r="CX48" s="132"/>
      <c r="CY48" s="135">
        <f t="shared" ref="CY48" si="412">SUM(CX48*$E48*$F48*$H48*$K48*$CQ$11)</f>
        <v>0</v>
      </c>
      <c r="CZ48" s="132"/>
      <c r="DA48" s="135">
        <f t="shared" ref="DA48" si="413">SUM(CZ48*$E48*$F48*$H48*$K48*$CQ$11)</f>
        <v>0</v>
      </c>
      <c r="DB48" s="130"/>
      <c r="DC48" s="135">
        <f t="shared" ref="DC48" si="414">SUM(DB48*$E48*$F48*$H48*$K48*$CQ$11)</f>
        <v>0</v>
      </c>
      <c r="DD48" s="130"/>
      <c r="DE48" s="135">
        <f t="shared" ref="DE48" si="415">SUM(DD48*$E48*$F48*$H48*$K48*$CQ$11)</f>
        <v>0</v>
      </c>
      <c r="DF48" s="130">
        <v>0</v>
      </c>
      <c r="DG48" s="135">
        <v>0</v>
      </c>
      <c r="DH48" s="132"/>
      <c r="DI48" s="135">
        <f t="shared" ref="DI48" si="416">SUM(DH48*$E48*$F48*$H48*$K48*$CQ$11)</f>
        <v>0</v>
      </c>
      <c r="DJ48" s="130"/>
      <c r="DK48" s="135">
        <f t="shared" ref="DK48" si="417">SUM(DJ48*$E48*$F48*$H48*$K48*$CQ$11)</f>
        <v>0</v>
      </c>
      <c r="DL48" s="130"/>
      <c r="DM48" s="135">
        <f t="shared" ref="DM48" si="418">SUM(DL48*$E48*$F48*$H48*$K48*$CQ$11)</f>
        <v>0</v>
      </c>
      <c r="DN48" s="130"/>
      <c r="DO48" s="135">
        <f t="shared" ref="DO48" si="419">SUM(DN48*$E48*$F48*$H48*$K48*$CQ$11)</f>
        <v>0</v>
      </c>
      <c r="DP48" s="130"/>
      <c r="DQ48" s="135">
        <f t="shared" ref="DQ48" si="420">SUM(DP48*$E48*$F48*$H48*$K48*$CQ$11)</f>
        <v>0</v>
      </c>
      <c r="DR48" s="130"/>
      <c r="DS48" s="135">
        <f t="shared" ref="DS48" si="421">SUM(DR48*$E48*$F48*$H48*$K48*$CQ$11)</f>
        <v>0</v>
      </c>
      <c r="DT48" s="130"/>
      <c r="DU48" s="135">
        <f t="shared" ref="DU48" si="422">SUM(DT48*$E48*$F48*$H48*$K48*$CQ$11)</f>
        <v>0</v>
      </c>
      <c r="DV48" s="130"/>
      <c r="DW48" s="135">
        <f t="shared" ref="DW48" si="423">SUM(DV48*$E48*$F48*$H48*$K48*$CQ$11)</f>
        <v>0</v>
      </c>
      <c r="DX48" s="130"/>
      <c r="DY48" s="135">
        <f t="shared" ref="DY48" si="424">SUM(DX48*$E48*$F48*$H48*$K48*$CQ$11)</f>
        <v>0</v>
      </c>
      <c r="DZ48" s="130"/>
      <c r="EA48" s="135">
        <f>SUM(DZ48*$E48*$F48*$H48*$L48*EC$11)</f>
        <v>0</v>
      </c>
      <c r="EB48" s="130"/>
      <c r="EC48" s="135">
        <f>SUM(EB48*$E48*$F48*$H48*$M48*EC$11)</f>
        <v>0</v>
      </c>
      <c r="ED48" s="130"/>
      <c r="EE48" s="131">
        <f>ED48*$E48*$F48*$H48*$J48*EE$11</f>
        <v>0</v>
      </c>
      <c r="EF48" s="130"/>
      <c r="EG48" s="131">
        <f>EF48*$E48*$F48*$H48*$J48*EG$11</f>
        <v>0</v>
      </c>
      <c r="EH48" s="130"/>
      <c r="EI48" s="207"/>
      <c r="EJ48" s="130"/>
      <c r="EK48" s="207"/>
      <c r="EL48" s="130"/>
      <c r="EM48" s="131">
        <f>EL48*$E48*$F48*$H48*$J48*EM$11</f>
        <v>0</v>
      </c>
      <c r="EN48" s="130"/>
      <c r="EO48" s="131">
        <f>EN48*$E48*$F48*$H48*$J48*EO$11</f>
        <v>0</v>
      </c>
      <c r="EP48" s="208"/>
      <c r="EQ48" s="207"/>
      <c r="ER48" s="136"/>
      <c r="ES48" s="136"/>
      <c r="ET48" s="151"/>
      <c r="EU48" s="151"/>
      <c r="EV48" s="151"/>
      <c r="EW48" s="151"/>
      <c r="EX48" s="151"/>
      <c r="EY48" s="151"/>
      <c r="EZ48" s="137">
        <f>SUM(N48,P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,EH48,EJ48,EL48,EN48,EP48,ER48,ET48,EV48)</f>
        <v>29</v>
      </c>
      <c r="FA48" s="137">
        <f>SUM(O48,Q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,EE48,EG48,EI48,EK48,EM48,EO48,EQ48,ES48,EU48,EW48)</f>
        <v>976348.79999999993</v>
      </c>
    </row>
    <row r="49" spans="1:157" s="181" customFormat="1" ht="15" customHeight="1" x14ac:dyDescent="0.25">
      <c r="A49" s="199">
        <v>11</v>
      </c>
      <c r="B49" s="199"/>
      <c r="C49" s="111" t="s">
        <v>233</v>
      </c>
      <c r="D49" s="189" t="s">
        <v>234</v>
      </c>
      <c r="E49" s="125">
        <v>15030</v>
      </c>
      <c r="F49" s="190"/>
      <c r="G49" s="127"/>
      <c r="H49" s="115"/>
      <c r="I49" s="177"/>
      <c r="J49" s="200"/>
      <c r="K49" s="200"/>
      <c r="L49" s="200"/>
      <c r="M49" s="211">
        <v>2.57</v>
      </c>
      <c r="N49" s="159">
        <f t="shared" ref="N49:BY49" si="425">SUM(N50:N51)</f>
        <v>0</v>
      </c>
      <c r="O49" s="159">
        <f t="shared" si="425"/>
        <v>0</v>
      </c>
      <c r="P49" s="159">
        <f t="shared" si="425"/>
        <v>110</v>
      </c>
      <c r="Q49" s="159">
        <f t="shared" si="425"/>
        <v>3366720</v>
      </c>
      <c r="R49" s="159">
        <v>0</v>
      </c>
      <c r="S49" s="159">
        <v>0</v>
      </c>
      <c r="T49" s="159">
        <v>0</v>
      </c>
      <c r="U49" s="159">
        <v>0</v>
      </c>
      <c r="V49" s="159">
        <f t="shared" si="425"/>
        <v>0</v>
      </c>
      <c r="W49" s="159">
        <f t="shared" si="425"/>
        <v>0</v>
      </c>
      <c r="X49" s="159">
        <f t="shared" si="425"/>
        <v>0</v>
      </c>
      <c r="Y49" s="159">
        <f t="shared" si="425"/>
        <v>0</v>
      </c>
      <c r="Z49" s="159">
        <f t="shared" si="425"/>
        <v>0</v>
      </c>
      <c r="AA49" s="159">
        <f t="shared" si="425"/>
        <v>0</v>
      </c>
      <c r="AB49" s="159">
        <f t="shared" si="425"/>
        <v>0</v>
      </c>
      <c r="AC49" s="159">
        <f t="shared" si="425"/>
        <v>0</v>
      </c>
      <c r="AD49" s="159">
        <f t="shared" si="425"/>
        <v>0</v>
      </c>
      <c r="AE49" s="159">
        <f t="shared" si="425"/>
        <v>0</v>
      </c>
      <c r="AF49" s="159">
        <f t="shared" si="425"/>
        <v>0</v>
      </c>
      <c r="AG49" s="159">
        <f t="shared" si="425"/>
        <v>0</v>
      </c>
      <c r="AH49" s="159">
        <f t="shared" si="425"/>
        <v>0</v>
      </c>
      <c r="AI49" s="159">
        <f t="shared" si="425"/>
        <v>0</v>
      </c>
      <c r="AJ49" s="159">
        <f t="shared" si="425"/>
        <v>0</v>
      </c>
      <c r="AK49" s="159">
        <f t="shared" si="425"/>
        <v>0</v>
      </c>
      <c r="AL49" s="159">
        <f t="shared" si="425"/>
        <v>0</v>
      </c>
      <c r="AM49" s="159">
        <f t="shared" si="425"/>
        <v>0</v>
      </c>
      <c r="AN49" s="159">
        <f t="shared" si="425"/>
        <v>0</v>
      </c>
      <c r="AO49" s="159">
        <f t="shared" si="425"/>
        <v>0</v>
      </c>
      <c r="AP49" s="159">
        <f t="shared" si="425"/>
        <v>0</v>
      </c>
      <c r="AQ49" s="159">
        <f t="shared" si="425"/>
        <v>0</v>
      </c>
      <c r="AR49" s="159">
        <f t="shared" si="425"/>
        <v>20</v>
      </c>
      <c r="AS49" s="159">
        <f t="shared" si="425"/>
        <v>572342.4</v>
      </c>
      <c r="AT49" s="159">
        <f t="shared" si="425"/>
        <v>34</v>
      </c>
      <c r="AU49" s="159">
        <f t="shared" si="425"/>
        <v>972982.08000000007</v>
      </c>
      <c r="AV49" s="159">
        <f t="shared" si="425"/>
        <v>0</v>
      </c>
      <c r="AW49" s="159">
        <f t="shared" si="425"/>
        <v>0</v>
      </c>
      <c r="AX49" s="159">
        <f t="shared" si="425"/>
        <v>0</v>
      </c>
      <c r="AY49" s="159">
        <f t="shared" si="425"/>
        <v>0</v>
      </c>
      <c r="AZ49" s="159">
        <f t="shared" si="425"/>
        <v>0</v>
      </c>
      <c r="BA49" s="159">
        <f t="shared" si="425"/>
        <v>0</v>
      </c>
      <c r="BB49" s="159">
        <f t="shared" si="425"/>
        <v>0</v>
      </c>
      <c r="BC49" s="159">
        <f t="shared" si="425"/>
        <v>0</v>
      </c>
      <c r="BD49" s="159">
        <f t="shared" si="425"/>
        <v>0</v>
      </c>
      <c r="BE49" s="159">
        <f t="shared" si="425"/>
        <v>0</v>
      </c>
      <c r="BF49" s="159">
        <f t="shared" si="425"/>
        <v>0</v>
      </c>
      <c r="BG49" s="159">
        <f t="shared" si="425"/>
        <v>0</v>
      </c>
      <c r="BH49" s="159">
        <f t="shared" si="425"/>
        <v>0</v>
      </c>
      <c r="BI49" s="159">
        <f t="shared" si="425"/>
        <v>0</v>
      </c>
      <c r="BJ49" s="121">
        <v>0</v>
      </c>
      <c r="BK49" s="121">
        <v>0</v>
      </c>
      <c r="BL49" s="159">
        <f t="shared" si="425"/>
        <v>0</v>
      </c>
      <c r="BM49" s="159">
        <f t="shared" si="425"/>
        <v>0</v>
      </c>
      <c r="BN49" s="159">
        <f t="shared" si="425"/>
        <v>0</v>
      </c>
      <c r="BO49" s="159">
        <f t="shared" si="425"/>
        <v>0</v>
      </c>
      <c r="BP49" s="159">
        <f t="shared" si="425"/>
        <v>0</v>
      </c>
      <c r="BQ49" s="159">
        <f t="shared" si="425"/>
        <v>0</v>
      </c>
      <c r="BR49" s="159">
        <f t="shared" si="425"/>
        <v>0</v>
      </c>
      <c r="BS49" s="159">
        <f t="shared" si="425"/>
        <v>0</v>
      </c>
      <c r="BT49" s="159">
        <f t="shared" si="425"/>
        <v>17</v>
      </c>
      <c r="BU49" s="159">
        <f t="shared" si="425"/>
        <v>508374.72</v>
      </c>
      <c r="BV49" s="159">
        <f t="shared" si="425"/>
        <v>0</v>
      </c>
      <c r="BW49" s="159">
        <f t="shared" si="425"/>
        <v>0</v>
      </c>
      <c r="BX49" s="159">
        <f t="shared" si="425"/>
        <v>0</v>
      </c>
      <c r="BY49" s="159">
        <f t="shared" si="425"/>
        <v>0</v>
      </c>
      <c r="BZ49" s="159">
        <f t="shared" ref="BZ49:EK49" si="426">SUM(BZ50:BZ51)</f>
        <v>0</v>
      </c>
      <c r="CA49" s="159">
        <f t="shared" si="426"/>
        <v>0</v>
      </c>
      <c r="CB49" s="159">
        <f t="shared" si="426"/>
        <v>0</v>
      </c>
      <c r="CC49" s="159">
        <f t="shared" si="426"/>
        <v>0</v>
      </c>
      <c r="CD49" s="159">
        <f t="shared" si="426"/>
        <v>0</v>
      </c>
      <c r="CE49" s="159">
        <f t="shared" si="426"/>
        <v>0</v>
      </c>
      <c r="CF49" s="159">
        <f t="shared" si="426"/>
        <v>0</v>
      </c>
      <c r="CG49" s="159">
        <f t="shared" si="426"/>
        <v>0</v>
      </c>
      <c r="CH49" s="159">
        <f t="shared" si="426"/>
        <v>0</v>
      </c>
      <c r="CI49" s="159">
        <f t="shared" si="426"/>
        <v>0</v>
      </c>
      <c r="CJ49" s="159">
        <f t="shared" si="426"/>
        <v>0</v>
      </c>
      <c r="CK49" s="159">
        <f t="shared" si="426"/>
        <v>0</v>
      </c>
      <c r="CL49" s="159">
        <f t="shared" si="426"/>
        <v>0</v>
      </c>
      <c r="CM49" s="159">
        <f t="shared" si="426"/>
        <v>0</v>
      </c>
      <c r="CN49" s="159">
        <f t="shared" si="426"/>
        <v>0</v>
      </c>
      <c r="CO49" s="159">
        <f t="shared" si="426"/>
        <v>0</v>
      </c>
      <c r="CP49" s="180">
        <f t="shared" si="426"/>
        <v>14</v>
      </c>
      <c r="CQ49" s="159">
        <f t="shared" si="426"/>
        <v>480767.61599999998</v>
      </c>
      <c r="CR49" s="180">
        <f t="shared" si="426"/>
        <v>0</v>
      </c>
      <c r="CS49" s="159">
        <f t="shared" si="426"/>
        <v>0</v>
      </c>
      <c r="CT49" s="159">
        <f t="shared" si="426"/>
        <v>0</v>
      </c>
      <c r="CU49" s="159">
        <f t="shared" si="426"/>
        <v>0</v>
      </c>
      <c r="CV49" s="159">
        <f t="shared" si="426"/>
        <v>0</v>
      </c>
      <c r="CW49" s="159">
        <f t="shared" si="426"/>
        <v>0</v>
      </c>
      <c r="CX49" s="159">
        <f t="shared" si="426"/>
        <v>5</v>
      </c>
      <c r="CY49" s="159">
        <f t="shared" si="426"/>
        <v>171702.72000000003</v>
      </c>
      <c r="CZ49" s="159">
        <f t="shared" si="426"/>
        <v>0</v>
      </c>
      <c r="DA49" s="159">
        <f t="shared" si="426"/>
        <v>0</v>
      </c>
      <c r="DB49" s="159">
        <f t="shared" si="426"/>
        <v>0</v>
      </c>
      <c r="DC49" s="159">
        <f t="shared" si="426"/>
        <v>0</v>
      </c>
      <c r="DD49" s="159">
        <f t="shared" si="426"/>
        <v>0</v>
      </c>
      <c r="DE49" s="159">
        <f t="shared" si="426"/>
        <v>0</v>
      </c>
      <c r="DF49" s="180">
        <v>0</v>
      </c>
      <c r="DG49" s="159">
        <v>0</v>
      </c>
      <c r="DH49" s="159">
        <f t="shared" si="426"/>
        <v>0</v>
      </c>
      <c r="DI49" s="159">
        <f t="shared" si="426"/>
        <v>0</v>
      </c>
      <c r="DJ49" s="159">
        <f t="shared" si="426"/>
        <v>0</v>
      </c>
      <c r="DK49" s="159">
        <f t="shared" si="426"/>
        <v>0</v>
      </c>
      <c r="DL49" s="159">
        <f t="shared" si="426"/>
        <v>1</v>
      </c>
      <c r="DM49" s="159">
        <f t="shared" si="426"/>
        <v>34340.544000000002</v>
      </c>
      <c r="DN49" s="159">
        <f t="shared" si="426"/>
        <v>0</v>
      </c>
      <c r="DO49" s="159">
        <f t="shared" si="426"/>
        <v>0</v>
      </c>
      <c r="DP49" s="159">
        <f t="shared" si="426"/>
        <v>0</v>
      </c>
      <c r="DQ49" s="159">
        <f t="shared" si="426"/>
        <v>0</v>
      </c>
      <c r="DR49" s="159">
        <f t="shared" si="426"/>
        <v>0</v>
      </c>
      <c r="DS49" s="159">
        <f t="shared" si="426"/>
        <v>0</v>
      </c>
      <c r="DT49" s="159">
        <f t="shared" si="426"/>
        <v>0</v>
      </c>
      <c r="DU49" s="159">
        <f t="shared" si="426"/>
        <v>0</v>
      </c>
      <c r="DV49" s="159">
        <f t="shared" si="426"/>
        <v>1</v>
      </c>
      <c r="DW49" s="159">
        <f t="shared" si="426"/>
        <v>37623.095999999998</v>
      </c>
      <c r="DX49" s="159">
        <f t="shared" si="426"/>
        <v>0</v>
      </c>
      <c r="DY49" s="159">
        <f t="shared" si="426"/>
        <v>0</v>
      </c>
      <c r="DZ49" s="159">
        <f t="shared" si="426"/>
        <v>0</v>
      </c>
      <c r="EA49" s="159">
        <f t="shared" si="426"/>
        <v>0</v>
      </c>
      <c r="EB49" s="159">
        <f t="shared" si="426"/>
        <v>0</v>
      </c>
      <c r="EC49" s="159">
        <f t="shared" si="426"/>
        <v>0</v>
      </c>
      <c r="ED49" s="159">
        <f t="shared" si="426"/>
        <v>0</v>
      </c>
      <c r="EE49" s="159">
        <f t="shared" si="426"/>
        <v>0</v>
      </c>
      <c r="EF49" s="159">
        <f t="shared" si="426"/>
        <v>0</v>
      </c>
      <c r="EG49" s="159">
        <f t="shared" si="426"/>
        <v>0</v>
      </c>
      <c r="EH49" s="159">
        <f t="shared" si="426"/>
        <v>0</v>
      </c>
      <c r="EI49" s="159">
        <f t="shared" si="426"/>
        <v>0</v>
      </c>
      <c r="EJ49" s="159">
        <f t="shared" si="426"/>
        <v>0</v>
      </c>
      <c r="EK49" s="159">
        <f t="shared" si="426"/>
        <v>0</v>
      </c>
      <c r="EL49" s="159">
        <f t="shared" ref="EL49:FA49" si="427">SUM(EL50:EL51)</f>
        <v>0</v>
      </c>
      <c r="EM49" s="159">
        <f t="shared" si="427"/>
        <v>0</v>
      </c>
      <c r="EN49" s="159">
        <f t="shared" si="427"/>
        <v>0</v>
      </c>
      <c r="EO49" s="159">
        <f t="shared" si="427"/>
        <v>0</v>
      </c>
      <c r="EP49" s="159">
        <f t="shared" si="427"/>
        <v>0</v>
      </c>
      <c r="EQ49" s="159">
        <f t="shared" si="427"/>
        <v>0</v>
      </c>
      <c r="ER49" s="159">
        <f t="shared" si="427"/>
        <v>0</v>
      </c>
      <c r="ES49" s="159">
        <f t="shared" si="427"/>
        <v>0</v>
      </c>
      <c r="ET49" s="159">
        <f t="shared" si="427"/>
        <v>0</v>
      </c>
      <c r="EU49" s="159">
        <f t="shared" si="427"/>
        <v>0</v>
      </c>
      <c r="EV49" s="159">
        <f t="shared" si="427"/>
        <v>0</v>
      </c>
      <c r="EW49" s="159">
        <f t="shared" si="427"/>
        <v>0</v>
      </c>
      <c r="EX49" s="159"/>
      <c r="EY49" s="159"/>
      <c r="EZ49" s="159">
        <f t="shared" si="427"/>
        <v>202</v>
      </c>
      <c r="FA49" s="159">
        <f t="shared" si="427"/>
        <v>6144853.1760000009</v>
      </c>
    </row>
    <row r="50" spans="1:157" s="2" customFormat="1" ht="15.75" customHeight="1" x14ac:dyDescent="0.25">
      <c r="A50" s="122"/>
      <c r="B50" s="122">
        <v>27</v>
      </c>
      <c r="C50" s="123" t="s">
        <v>235</v>
      </c>
      <c r="D50" s="182" t="s">
        <v>236</v>
      </c>
      <c r="E50" s="125">
        <v>15030</v>
      </c>
      <c r="F50" s="126">
        <v>1.49</v>
      </c>
      <c r="G50" s="127"/>
      <c r="H50" s="128">
        <v>1</v>
      </c>
      <c r="I50" s="194"/>
      <c r="J50" s="183">
        <v>1.4</v>
      </c>
      <c r="K50" s="183">
        <v>1.68</v>
      </c>
      <c r="L50" s="183">
        <v>2.23</v>
      </c>
      <c r="M50" s="186">
        <v>2.57</v>
      </c>
      <c r="N50" s="130"/>
      <c r="O50" s="131">
        <f t="shared" ref="O50:Q51" si="428">N50*$E50*$F50*$H50*$J50*O$11</f>
        <v>0</v>
      </c>
      <c r="P50" s="187">
        <v>80</v>
      </c>
      <c r="Q50" s="131">
        <f t="shared" si="428"/>
        <v>2508206.4</v>
      </c>
      <c r="R50" s="131"/>
      <c r="S50" s="131">
        <v>0</v>
      </c>
      <c r="T50" s="131"/>
      <c r="U50" s="131"/>
      <c r="V50" s="132"/>
      <c r="W50" s="131">
        <f t="shared" ref="W50:W51" si="429">V50*$E50*$F50*$H50*$J50*W$11</f>
        <v>0</v>
      </c>
      <c r="X50" s="130"/>
      <c r="Y50" s="131">
        <f t="shared" ref="Y50:Y51" si="430">X50*$E50*$F50*$H50*$J50*Y$11</f>
        <v>0</v>
      </c>
      <c r="Z50" s="130"/>
      <c r="AA50" s="131">
        <f t="shared" ref="AA50:AA51" si="431">Z50*$E50*$F50*$H50*$J50*AA$11</f>
        <v>0</v>
      </c>
      <c r="AB50" s="130"/>
      <c r="AC50" s="131">
        <f t="shared" ref="AC50:AC51" si="432">AB50*$E50*$F50*$H50*$J50*AC$11</f>
        <v>0</v>
      </c>
      <c r="AD50" s="132"/>
      <c r="AE50" s="131">
        <f t="shared" ref="AE50:AE51" si="433">AD50*$E50*$F50*$H50*$J50*AE$11</f>
        <v>0</v>
      </c>
      <c r="AF50" s="132"/>
      <c r="AG50" s="131">
        <f t="shared" ref="AG50:AG51" si="434">AF50*$E50*$F50*$H50*$J50*AG$11</f>
        <v>0</v>
      </c>
      <c r="AH50" s="132"/>
      <c r="AI50" s="131">
        <f t="shared" ref="AI50:AI51" si="435">AH50*$E50*$F50*$H50*$J50*AI$11</f>
        <v>0</v>
      </c>
      <c r="AJ50" s="132"/>
      <c r="AK50" s="132"/>
      <c r="AL50" s="132">
        <v>0</v>
      </c>
      <c r="AM50" s="132">
        <v>0</v>
      </c>
      <c r="AN50" s="130"/>
      <c r="AO50" s="131">
        <f t="shared" ref="AO50:AO51" si="436">AN50*$E50*$F50*$H50*$J50*AO$11</f>
        <v>0</v>
      </c>
      <c r="AP50" s="132"/>
      <c r="AQ50" s="131">
        <f t="shared" ref="AQ50:AQ51" si="437">AP50*$E50*$F50*$H50*$J50*AQ$11</f>
        <v>0</v>
      </c>
      <c r="AR50" s="130"/>
      <c r="AS50" s="131">
        <f t="shared" ref="AS50:AS51" si="438">AR50*$E50*$F50*$H50*$J50*AS$11</f>
        <v>0</v>
      </c>
      <c r="AT50" s="130"/>
      <c r="AU50" s="131">
        <f t="shared" ref="AU50:AU51" si="439">AT50*$E50*$F50*$H50*$J50*AU$11</f>
        <v>0</v>
      </c>
      <c r="AV50" s="132">
        <v>0</v>
      </c>
      <c r="AW50" s="131">
        <f t="shared" ref="AW50:AW51" si="440">AV50*$E50*$F50*$H50*$J50*AW$11</f>
        <v>0</v>
      </c>
      <c r="AX50" s="132"/>
      <c r="AY50" s="131">
        <f t="shared" ref="AY50:AY51" si="441">AX50*$E50*$F50*$H50*$J50*AY$11</f>
        <v>0</v>
      </c>
      <c r="AZ50" s="130"/>
      <c r="BA50" s="131">
        <f t="shared" ref="BA50:BA51" si="442">AZ50*$E50*$F50*$H50*$J50*BA$11</f>
        <v>0</v>
      </c>
      <c r="BB50" s="130"/>
      <c r="BC50" s="131">
        <f t="shared" ref="BC50:BC51" si="443">BB50*$E50*$F50*$H50*$J50*BC$11</f>
        <v>0</v>
      </c>
      <c r="BD50" s="130"/>
      <c r="BE50" s="131">
        <f t="shared" ref="BE50:BE51" si="444">BD50*$E50*$F50*$H50*$J50*BE$11</f>
        <v>0</v>
      </c>
      <c r="BF50" s="130"/>
      <c r="BG50" s="131">
        <f t="shared" ref="BG50:BG51" si="445">BF50*$E50*$F50*$H50*$J50*BG$11</f>
        <v>0</v>
      </c>
      <c r="BH50" s="130"/>
      <c r="BI50" s="131">
        <f t="shared" ref="BI50:BI51" si="446">BH50*$E50*$F50*$H50*$J50*BI$11</f>
        <v>0</v>
      </c>
      <c r="BJ50" s="132">
        <v>0</v>
      </c>
      <c r="BK50" s="132">
        <v>0</v>
      </c>
      <c r="BL50" s="130"/>
      <c r="BM50" s="131">
        <f t="shared" ref="BM50:BM51" si="447">BL50*$E50*$F50*$H50*$J50*BM$11</f>
        <v>0</v>
      </c>
      <c r="BN50" s="130"/>
      <c r="BO50" s="131">
        <f t="shared" ref="BO50:BO51" si="448">BN50*$E50*$F50*$H50*$J50*BO$11</f>
        <v>0</v>
      </c>
      <c r="BP50" s="130"/>
      <c r="BQ50" s="131">
        <f t="shared" ref="BQ50:BQ51" si="449">BP50*$E50*$F50*$H50*$J50*BQ$11</f>
        <v>0</v>
      </c>
      <c r="BR50" s="130"/>
      <c r="BS50" s="131">
        <f t="shared" ref="BS50:BS51" si="450">BR50*$E50*$F50*$H50*$J50*BS$11</f>
        <v>0</v>
      </c>
      <c r="BT50" s="130">
        <v>8</v>
      </c>
      <c r="BU50" s="131">
        <f t="shared" ref="BU50:BU51" si="451">BT50*$E50*$F50*$H50*$J50*BU$11</f>
        <v>250820.63999999998</v>
      </c>
      <c r="BV50" s="130"/>
      <c r="BW50" s="131">
        <f t="shared" ref="BW50:BW51" si="452">BV50*$E50*$F50*$H50*$J50*BW$11</f>
        <v>0</v>
      </c>
      <c r="BX50" s="130"/>
      <c r="BY50" s="131">
        <f t="shared" ref="BY50:BY51" si="453">BX50*$E50*$F50*$H50*$J50*BY$11</f>
        <v>0</v>
      </c>
      <c r="BZ50" s="130"/>
      <c r="CA50" s="131">
        <f t="shared" ref="CA50:CA51" si="454">BZ50*$E50*$F50*$H50*$J50*CA$11</f>
        <v>0</v>
      </c>
      <c r="CB50" s="134"/>
      <c r="CC50" s="131">
        <f t="shared" ref="CC50:CE51" si="455">CB50*$E50*$F50*$H50*$J50*CC$11</f>
        <v>0</v>
      </c>
      <c r="CD50" s="130"/>
      <c r="CE50" s="131">
        <f t="shared" si="455"/>
        <v>0</v>
      </c>
      <c r="CF50" s="132">
        <v>0</v>
      </c>
      <c r="CG50" s="131">
        <f t="shared" ref="CG50:CG51" si="456">CF50*$E50*$F50*$H50*$J50*CG$11</f>
        <v>0</v>
      </c>
      <c r="CH50" s="130"/>
      <c r="CI50" s="131">
        <f t="shared" ref="CI50:CI51" si="457">CH50*$E50*$F50*$H50*$J50*CI$11</f>
        <v>0</v>
      </c>
      <c r="CJ50" s="130"/>
      <c r="CK50" s="131">
        <f t="shared" ref="CK50:CK51" si="458">CJ50*$E50*$F50*$H50*$J50*CK$11</f>
        <v>0</v>
      </c>
      <c r="CL50" s="130"/>
      <c r="CM50" s="131">
        <f t="shared" ref="CM50:CM51" si="459">CL50*$E50*$F50*$H50*$J50*CM$11</f>
        <v>0</v>
      </c>
      <c r="CN50" s="130"/>
      <c r="CO50" s="131">
        <f t="shared" ref="CO50:CO51" si="460">CN50*$E50*$F50*$H50*$J50*CO$11</f>
        <v>0</v>
      </c>
      <c r="CP50" s="130"/>
      <c r="CQ50" s="135">
        <f>SUM(CP50*$E50*$F50*$H50*$K50*$CQ$11)</f>
        <v>0</v>
      </c>
      <c r="CR50" s="130"/>
      <c r="CS50" s="135">
        <f>SUM(CR50*$E50*$F50*$H50*$K50*$CQ$11)</f>
        <v>0</v>
      </c>
      <c r="CT50" s="130"/>
      <c r="CU50" s="135">
        <f t="shared" ref="CU50:CU51" si="461">SUM(CT50*$E50*$F50*$H50*$K50*$CQ$11)</f>
        <v>0</v>
      </c>
      <c r="CV50" s="132"/>
      <c r="CW50" s="135">
        <f t="shared" ref="CW50:CW51" si="462">SUM(CV50*$E50*$F50*$H50*$K50*$CQ$11)</f>
        <v>0</v>
      </c>
      <c r="CX50" s="132"/>
      <c r="CY50" s="135">
        <f t="shared" ref="CY50:CY51" si="463">SUM(CX50*$E50*$F50*$H50*$K50*$CQ$11)</f>
        <v>0</v>
      </c>
      <c r="CZ50" s="132"/>
      <c r="DA50" s="135">
        <f t="shared" ref="DA50:DA51" si="464">SUM(CZ50*$E50*$F50*$H50*$K50*$CQ$11)</f>
        <v>0</v>
      </c>
      <c r="DB50" s="130"/>
      <c r="DC50" s="135">
        <f t="shared" ref="DC50:DC51" si="465">SUM(DB50*$E50*$F50*$H50*$K50*$CQ$11)</f>
        <v>0</v>
      </c>
      <c r="DD50" s="130"/>
      <c r="DE50" s="135">
        <f t="shared" ref="DE50:DE51" si="466">SUM(DD50*$E50*$F50*$H50*$K50*$CQ$11)</f>
        <v>0</v>
      </c>
      <c r="DF50" s="130">
        <v>0</v>
      </c>
      <c r="DG50" s="135">
        <v>0</v>
      </c>
      <c r="DH50" s="132"/>
      <c r="DI50" s="135">
        <f t="shared" ref="DI50:DI51" si="467">SUM(DH50*$E50*$F50*$H50*$K50*$CQ$11)</f>
        <v>0</v>
      </c>
      <c r="DJ50" s="130"/>
      <c r="DK50" s="135">
        <f t="shared" ref="DK50:DK51" si="468">SUM(DJ50*$E50*$F50*$H50*$K50*$CQ$11)</f>
        <v>0</v>
      </c>
      <c r="DL50" s="130">
        <v>0</v>
      </c>
      <c r="DM50" s="135">
        <f t="shared" ref="DM50:DM51" si="469">SUM(DL50*$E50*$F50*$H50*$K50*$CQ$11)</f>
        <v>0</v>
      </c>
      <c r="DN50" s="130"/>
      <c r="DO50" s="135">
        <f t="shared" ref="DO50:DO51" si="470">SUM(DN50*$E50*$F50*$H50*$K50*$CQ$11)</f>
        <v>0</v>
      </c>
      <c r="DP50" s="130"/>
      <c r="DQ50" s="135">
        <f t="shared" ref="DQ50:DQ51" si="471">SUM(DP50*$E50*$F50*$H50*$K50*$CQ$11)</f>
        <v>0</v>
      </c>
      <c r="DR50" s="130"/>
      <c r="DS50" s="135">
        <f t="shared" ref="DS50:DS51" si="472">SUM(DR50*$E50*$F50*$H50*$K50*$CQ$11)</f>
        <v>0</v>
      </c>
      <c r="DT50" s="130"/>
      <c r="DU50" s="135">
        <f t="shared" ref="DU50:DU51" si="473">SUM(DT50*$E50*$F50*$H50*$K50*$CQ$11)</f>
        <v>0</v>
      </c>
      <c r="DV50" s="130">
        <v>1</v>
      </c>
      <c r="DW50" s="135">
        <f t="shared" ref="DW50:DW51" si="474">SUM(DV50*$E50*$F50*$H50*$K50*$CQ$11)</f>
        <v>37623.095999999998</v>
      </c>
      <c r="DX50" s="130"/>
      <c r="DY50" s="135">
        <f t="shared" ref="DY50:DY51" si="475">SUM(DX50*$E50*$F50*$H50*$K50*$CQ$11)</f>
        <v>0</v>
      </c>
      <c r="DZ50" s="130"/>
      <c r="EA50" s="135">
        <f t="shared" ref="EA50:EA51" si="476">SUM(DZ50*$E50*$F50*$H50*$L50*EC$11)</f>
        <v>0</v>
      </c>
      <c r="EB50" s="130"/>
      <c r="EC50" s="135">
        <f t="shared" ref="EC50:EC51" si="477">SUM(EB50*$E50*$F50*$H50*$M50*EC$11)</f>
        <v>0</v>
      </c>
      <c r="ED50" s="130"/>
      <c r="EE50" s="131">
        <f t="shared" ref="EE50:EE51" si="478">ED50*$E50*$F50*$H50*$J50*EE$11</f>
        <v>0</v>
      </c>
      <c r="EF50" s="130"/>
      <c r="EG50" s="131">
        <f t="shared" ref="EG50:EG51" si="479">EF50*$E50*$F50*$H50*$J50*EG$11</f>
        <v>0</v>
      </c>
      <c r="EH50" s="130"/>
      <c r="EI50" s="132"/>
      <c r="EJ50" s="130"/>
      <c r="EK50" s="132"/>
      <c r="EL50" s="130"/>
      <c r="EM50" s="131">
        <f t="shared" ref="EM50:EM51" si="480">EL50*$E50*$F50*$H50*$J50*EM$11</f>
        <v>0</v>
      </c>
      <c r="EN50" s="130"/>
      <c r="EO50" s="131">
        <f t="shared" ref="EO50:EO51" si="481">EN50*$E50*$F50*$H50*$J50*EO$11</f>
        <v>0</v>
      </c>
      <c r="EP50" s="130"/>
      <c r="EQ50" s="132"/>
      <c r="ER50" s="136"/>
      <c r="ES50" s="136"/>
      <c r="ET50" s="151"/>
      <c r="EU50" s="151"/>
      <c r="EV50" s="151"/>
      <c r="EW50" s="151"/>
      <c r="EX50" s="151"/>
      <c r="EY50" s="151"/>
      <c r="EZ50" s="137">
        <f t="shared" ref="EZ50:FA51" si="482">SUM(N50,P50,V50,X50,Z50,AB50,AD50,AF50,AH50,AJ50,AL50,AN50,AP50,AR50,AT50,AV50,AX50,AZ50,BB50,BD50,BF50,BH50,BJ50,BL50,BN50,BP50,BR50,BT50,BV50,BX50,BZ50,CB50,CD50,CF50,CH50,CJ50,CL50,CN50,CP50,CR50,CT50,CV50,CX50,CZ50,DB50,DD50,DF50,DH50,DJ50,DL50,DN50,DP50,DR50,DT50,DV50,DX50,DZ50,EB50,ED50,EF50,EH50,EJ50,EL50,EN50,EP50,ER50,ET50,EV50)</f>
        <v>89</v>
      </c>
      <c r="FA50" s="137">
        <f t="shared" si="482"/>
        <v>2796650.1359999999</v>
      </c>
    </row>
    <row r="51" spans="1:157" s="2" customFormat="1" ht="30" customHeight="1" x14ac:dyDescent="0.25">
      <c r="A51" s="122"/>
      <c r="B51" s="122">
        <v>28</v>
      </c>
      <c r="C51" s="123" t="s">
        <v>237</v>
      </c>
      <c r="D51" s="193" t="s">
        <v>238</v>
      </c>
      <c r="E51" s="125">
        <v>15030</v>
      </c>
      <c r="F51" s="126">
        <v>1.36</v>
      </c>
      <c r="G51" s="127"/>
      <c r="H51" s="128">
        <v>1</v>
      </c>
      <c r="I51" s="194"/>
      <c r="J51" s="183">
        <v>1.4</v>
      </c>
      <c r="K51" s="183">
        <v>1.68</v>
      </c>
      <c r="L51" s="183">
        <v>2.23</v>
      </c>
      <c r="M51" s="186">
        <v>2.57</v>
      </c>
      <c r="N51" s="130"/>
      <c r="O51" s="131">
        <f t="shared" si="428"/>
        <v>0</v>
      </c>
      <c r="P51" s="187">
        <v>30</v>
      </c>
      <c r="Q51" s="131">
        <f t="shared" si="428"/>
        <v>858513.6</v>
      </c>
      <c r="R51" s="131"/>
      <c r="S51" s="131">
        <v>0</v>
      </c>
      <c r="T51" s="131"/>
      <c r="U51" s="131"/>
      <c r="V51" s="132"/>
      <c r="W51" s="131">
        <f t="shared" si="429"/>
        <v>0</v>
      </c>
      <c r="X51" s="130"/>
      <c r="Y51" s="131">
        <f t="shared" si="430"/>
        <v>0</v>
      </c>
      <c r="Z51" s="130"/>
      <c r="AA51" s="131">
        <f t="shared" si="431"/>
        <v>0</v>
      </c>
      <c r="AB51" s="130"/>
      <c r="AC51" s="131">
        <f t="shared" si="432"/>
        <v>0</v>
      </c>
      <c r="AD51" s="132"/>
      <c r="AE51" s="131">
        <f t="shared" si="433"/>
        <v>0</v>
      </c>
      <c r="AF51" s="132"/>
      <c r="AG51" s="131">
        <f t="shared" si="434"/>
        <v>0</v>
      </c>
      <c r="AH51" s="132"/>
      <c r="AI51" s="131">
        <f t="shared" si="435"/>
        <v>0</v>
      </c>
      <c r="AJ51" s="132"/>
      <c r="AK51" s="132"/>
      <c r="AL51" s="132"/>
      <c r="AM51" s="132">
        <v>0</v>
      </c>
      <c r="AN51" s="130"/>
      <c r="AO51" s="131">
        <f t="shared" si="436"/>
        <v>0</v>
      </c>
      <c r="AP51" s="132"/>
      <c r="AQ51" s="131">
        <f t="shared" si="437"/>
        <v>0</v>
      </c>
      <c r="AR51" s="130">
        <v>20</v>
      </c>
      <c r="AS51" s="131">
        <f t="shared" si="438"/>
        <v>572342.4</v>
      </c>
      <c r="AT51" s="130">
        <v>34</v>
      </c>
      <c r="AU51" s="131">
        <f t="shared" si="439"/>
        <v>972982.08000000007</v>
      </c>
      <c r="AV51" s="132"/>
      <c r="AW51" s="131">
        <f t="shared" si="440"/>
        <v>0</v>
      </c>
      <c r="AX51" s="132"/>
      <c r="AY51" s="131">
        <f t="shared" si="441"/>
        <v>0</v>
      </c>
      <c r="AZ51" s="130"/>
      <c r="BA51" s="131">
        <f t="shared" si="442"/>
        <v>0</v>
      </c>
      <c r="BB51" s="130"/>
      <c r="BC51" s="131">
        <f t="shared" si="443"/>
        <v>0</v>
      </c>
      <c r="BD51" s="130"/>
      <c r="BE51" s="131">
        <f t="shared" si="444"/>
        <v>0</v>
      </c>
      <c r="BF51" s="130"/>
      <c r="BG51" s="131">
        <f t="shared" si="445"/>
        <v>0</v>
      </c>
      <c r="BH51" s="130"/>
      <c r="BI51" s="131">
        <f t="shared" si="446"/>
        <v>0</v>
      </c>
      <c r="BJ51" s="132">
        <v>0</v>
      </c>
      <c r="BK51" s="132">
        <v>0</v>
      </c>
      <c r="BL51" s="130"/>
      <c r="BM51" s="131">
        <f t="shared" si="447"/>
        <v>0</v>
      </c>
      <c r="BN51" s="130"/>
      <c r="BO51" s="131">
        <f t="shared" si="448"/>
        <v>0</v>
      </c>
      <c r="BP51" s="130"/>
      <c r="BQ51" s="131">
        <f t="shared" si="449"/>
        <v>0</v>
      </c>
      <c r="BR51" s="130"/>
      <c r="BS51" s="131">
        <f t="shared" si="450"/>
        <v>0</v>
      </c>
      <c r="BT51" s="130">
        <v>9</v>
      </c>
      <c r="BU51" s="131">
        <f t="shared" si="451"/>
        <v>257554.08</v>
      </c>
      <c r="BV51" s="130"/>
      <c r="BW51" s="131">
        <f t="shared" si="452"/>
        <v>0</v>
      </c>
      <c r="BX51" s="130"/>
      <c r="BY51" s="131">
        <f t="shared" si="453"/>
        <v>0</v>
      </c>
      <c r="BZ51" s="130"/>
      <c r="CA51" s="131">
        <f t="shared" si="454"/>
        <v>0</v>
      </c>
      <c r="CB51" s="134"/>
      <c r="CC51" s="131">
        <f t="shared" si="455"/>
        <v>0</v>
      </c>
      <c r="CD51" s="130"/>
      <c r="CE51" s="131">
        <f t="shared" si="455"/>
        <v>0</v>
      </c>
      <c r="CF51" s="132"/>
      <c r="CG51" s="131">
        <f t="shared" si="456"/>
        <v>0</v>
      </c>
      <c r="CH51" s="130"/>
      <c r="CI51" s="131">
        <f t="shared" si="457"/>
        <v>0</v>
      </c>
      <c r="CJ51" s="130"/>
      <c r="CK51" s="131">
        <f t="shared" si="458"/>
        <v>0</v>
      </c>
      <c r="CL51" s="130"/>
      <c r="CM51" s="131">
        <f t="shared" si="459"/>
        <v>0</v>
      </c>
      <c r="CN51" s="130"/>
      <c r="CO51" s="131">
        <f t="shared" si="460"/>
        <v>0</v>
      </c>
      <c r="CP51" s="130">
        <v>14</v>
      </c>
      <c r="CQ51" s="135">
        <f>SUM(CP51*$E51*$F51*$H51*$K51*$CQ$11)</f>
        <v>480767.61599999998</v>
      </c>
      <c r="CR51" s="130"/>
      <c r="CS51" s="135">
        <f>SUM(CR51*$E51*$F51*$H51*$K51*$CQ$11)</f>
        <v>0</v>
      </c>
      <c r="CT51" s="130"/>
      <c r="CU51" s="135">
        <f t="shared" si="461"/>
        <v>0</v>
      </c>
      <c r="CV51" s="132"/>
      <c r="CW51" s="135">
        <f t="shared" si="462"/>
        <v>0</v>
      </c>
      <c r="CX51" s="132">
        <v>5</v>
      </c>
      <c r="CY51" s="135">
        <f t="shared" si="463"/>
        <v>171702.72000000003</v>
      </c>
      <c r="CZ51" s="132"/>
      <c r="DA51" s="135">
        <f t="shared" si="464"/>
        <v>0</v>
      </c>
      <c r="DB51" s="130"/>
      <c r="DC51" s="135">
        <f t="shared" si="465"/>
        <v>0</v>
      </c>
      <c r="DD51" s="130"/>
      <c r="DE51" s="135">
        <f t="shared" si="466"/>
        <v>0</v>
      </c>
      <c r="DF51" s="130">
        <v>0</v>
      </c>
      <c r="DG51" s="135">
        <v>0</v>
      </c>
      <c r="DH51" s="132"/>
      <c r="DI51" s="135">
        <f t="shared" si="467"/>
        <v>0</v>
      </c>
      <c r="DJ51" s="130"/>
      <c r="DK51" s="135">
        <f t="shared" si="468"/>
        <v>0</v>
      </c>
      <c r="DL51" s="130">
        <v>1</v>
      </c>
      <c r="DM51" s="135">
        <f t="shared" si="469"/>
        <v>34340.544000000002</v>
      </c>
      <c r="DN51" s="130"/>
      <c r="DO51" s="135">
        <f t="shared" si="470"/>
        <v>0</v>
      </c>
      <c r="DP51" s="130"/>
      <c r="DQ51" s="135">
        <f t="shared" si="471"/>
        <v>0</v>
      </c>
      <c r="DR51" s="130"/>
      <c r="DS51" s="135">
        <f t="shared" si="472"/>
        <v>0</v>
      </c>
      <c r="DT51" s="130"/>
      <c r="DU51" s="135">
        <f t="shared" si="473"/>
        <v>0</v>
      </c>
      <c r="DV51" s="130"/>
      <c r="DW51" s="135">
        <f t="shared" si="474"/>
        <v>0</v>
      </c>
      <c r="DX51" s="130"/>
      <c r="DY51" s="135">
        <f t="shared" si="475"/>
        <v>0</v>
      </c>
      <c r="DZ51" s="130"/>
      <c r="EA51" s="135">
        <f t="shared" si="476"/>
        <v>0</v>
      </c>
      <c r="EB51" s="130"/>
      <c r="EC51" s="135">
        <f t="shared" si="477"/>
        <v>0</v>
      </c>
      <c r="ED51" s="130"/>
      <c r="EE51" s="131">
        <f t="shared" si="478"/>
        <v>0</v>
      </c>
      <c r="EF51" s="130"/>
      <c r="EG51" s="131">
        <f t="shared" si="479"/>
        <v>0</v>
      </c>
      <c r="EH51" s="130"/>
      <c r="EI51" s="132"/>
      <c r="EJ51" s="130"/>
      <c r="EK51" s="132"/>
      <c r="EL51" s="130"/>
      <c r="EM51" s="131">
        <f t="shared" si="480"/>
        <v>0</v>
      </c>
      <c r="EN51" s="130"/>
      <c r="EO51" s="131">
        <f t="shared" si="481"/>
        <v>0</v>
      </c>
      <c r="EP51" s="130"/>
      <c r="EQ51" s="132"/>
      <c r="ER51" s="136"/>
      <c r="ES51" s="136"/>
      <c r="ET51" s="151"/>
      <c r="EU51" s="151"/>
      <c r="EV51" s="151"/>
      <c r="EW51" s="151"/>
      <c r="EX51" s="151"/>
      <c r="EY51" s="151"/>
      <c r="EZ51" s="137">
        <f t="shared" si="482"/>
        <v>113</v>
      </c>
      <c r="FA51" s="137">
        <f t="shared" si="482"/>
        <v>3348203.0400000005</v>
      </c>
    </row>
    <row r="52" spans="1:157" s="119" customFormat="1" ht="15" x14ac:dyDescent="0.25">
      <c r="A52" s="199">
        <v>12</v>
      </c>
      <c r="B52" s="199"/>
      <c r="C52" s="111" t="s">
        <v>239</v>
      </c>
      <c r="D52" s="113" t="s">
        <v>240</v>
      </c>
      <c r="E52" s="125">
        <v>15030</v>
      </c>
      <c r="F52" s="190"/>
      <c r="G52" s="127"/>
      <c r="H52" s="115"/>
      <c r="I52" s="177"/>
      <c r="J52" s="158">
        <v>1.4</v>
      </c>
      <c r="K52" s="200">
        <v>1.68</v>
      </c>
      <c r="L52" s="200">
        <v>2.23</v>
      </c>
      <c r="M52" s="211">
        <v>2.57</v>
      </c>
      <c r="N52" s="159">
        <f t="shared" ref="N52:BY52" si="483">SUM(N53:N62)</f>
        <v>5</v>
      </c>
      <c r="O52" s="159">
        <f t="shared" si="483"/>
        <v>102053.7</v>
      </c>
      <c r="P52" s="159">
        <f t="shared" si="483"/>
        <v>0</v>
      </c>
      <c r="Q52" s="159">
        <f t="shared" si="483"/>
        <v>0</v>
      </c>
      <c r="R52" s="159">
        <v>0</v>
      </c>
      <c r="S52" s="159">
        <v>0</v>
      </c>
      <c r="T52" s="159">
        <v>0</v>
      </c>
      <c r="U52" s="159">
        <v>0</v>
      </c>
      <c r="V52" s="159">
        <f t="shared" si="483"/>
        <v>0</v>
      </c>
      <c r="W52" s="159">
        <f t="shared" si="483"/>
        <v>0</v>
      </c>
      <c r="X52" s="159">
        <f t="shared" si="483"/>
        <v>0</v>
      </c>
      <c r="Y52" s="159">
        <f t="shared" si="483"/>
        <v>0</v>
      </c>
      <c r="Z52" s="159">
        <f t="shared" si="483"/>
        <v>0</v>
      </c>
      <c r="AA52" s="159">
        <f t="shared" si="483"/>
        <v>0</v>
      </c>
      <c r="AB52" s="159">
        <f t="shared" si="483"/>
        <v>0</v>
      </c>
      <c r="AC52" s="159">
        <f t="shared" si="483"/>
        <v>0</v>
      </c>
      <c r="AD52" s="159">
        <f t="shared" si="483"/>
        <v>4</v>
      </c>
      <c r="AE52" s="159">
        <f t="shared" si="483"/>
        <v>81642.959999999992</v>
      </c>
      <c r="AF52" s="159">
        <f t="shared" si="483"/>
        <v>0</v>
      </c>
      <c r="AG52" s="159">
        <f t="shared" si="483"/>
        <v>0</v>
      </c>
      <c r="AH52" s="159">
        <f t="shared" si="483"/>
        <v>3</v>
      </c>
      <c r="AI52" s="159">
        <f t="shared" si="483"/>
        <v>61232.219999999987</v>
      </c>
      <c r="AJ52" s="159">
        <f t="shared" si="483"/>
        <v>0</v>
      </c>
      <c r="AK52" s="159">
        <f t="shared" si="483"/>
        <v>0</v>
      </c>
      <c r="AL52" s="159">
        <f t="shared" si="483"/>
        <v>0</v>
      </c>
      <c r="AM52" s="159">
        <f t="shared" si="483"/>
        <v>0</v>
      </c>
      <c r="AN52" s="159">
        <f t="shared" si="483"/>
        <v>0</v>
      </c>
      <c r="AO52" s="159">
        <f t="shared" si="483"/>
        <v>0</v>
      </c>
      <c r="AP52" s="159">
        <f t="shared" si="483"/>
        <v>0</v>
      </c>
      <c r="AQ52" s="159">
        <f t="shared" si="483"/>
        <v>0</v>
      </c>
      <c r="AR52" s="159">
        <f t="shared" si="483"/>
        <v>0</v>
      </c>
      <c r="AS52" s="159">
        <f t="shared" si="483"/>
        <v>0</v>
      </c>
      <c r="AT52" s="159">
        <f t="shared" si="483"/>
        <v>0</v>
      </c>
      <c r="AU52" s="159">
        <f t="shared" si="483"/>
        <v>0</v>
      </c>
      <c r="AV52" s="159">
        <f t="shared" si="483"/>
        <v>0</v>
      </c>
      <c r="AW52" s="159">
        <f t="shared" si="483"/>
        <v>0</v>
      </c>
      <c r="AX52" s="159">
        <f t="shared" si="483"/>
        <v>0</v>
      </c>
      <c r="AY52" s="159">
        <f t="shared" si="483"/>
        <v>0</v>
      </c>
      <c r="AZ52" s="159">
        <f t="shared" si="483"/>
        <v>0</v>
      </c>
      <c r="BA52" s="159">
        <f t="shared" si="483"/>
        <v>0</v>
      </c>
      <c r="BB52" s="159">
        <f t="shared" si="483"/>
        <v>15</v>
      </c>
      <c r="BC52" s="159">
        <f t="shared" si="483"/>
        <v>306161.09999999998</v>
      </c>
      <c r="BD52" s="159">
        <f t="shared" si="483"/>
        <v>40</v>
      </c>
      <c r="BE52" s="159">
        <f t="shared" si="483"/>
        <v>816429.6</v>
      </c>
      <c r="BF52" s="159">
        <f t="shared" si="483"/>
        <v>78</v>
      </c>
      <c r="BG52" s="159">
        <f t="shared" si="483"/>
        <v>1592037.72</v>
      </c>
      <c r="BH52" s="159">
        <f t="shared" si="483"/>
        <v>311</v>
      </c>
      <c r="BI52" s="159">
        <f t="shared" si="483"/>
        <v>4722245.6399999997</v>
      </c>
      <c r="BJ52" s="121">
        <v>17</v>
      </c>
      <c r="BK52" s="121">
        <v>346982.57999999996</v>
      </c>
      <c r="BL52" s="159">
        <f t="shared" si="483"/>
        <v>180</v>
      </c>
      <c r="BM52" s="159">
        <f t="shared" si="483"/>
        <v>3673933.1999999997</v>
      </c>
      <c r="BN52" s="159">
        <f t="shared" si="483"/>
        <v>10</v>
      </c>
      <c r="BO52" s="159">
        <f t="shared" si="483"/>
        <v>204107.4</v>
      </c>
      <c r="BP52" s="159">
        <f t="shared" si="483"/>
        <v>6</v>
      </c>
      <c r="BQ52" s="159">
        <f t="shared" si="483"/>
        <v>122464.43999999997</v>
      </c>
      <c r="BR52" s="159">
        <f t="shared" si="483"/>
        <v>602</v>
      </c>
      <c r="BS52" s="159">
        <f t="shared" si="483"/>
        <v>9617372.5308569986</v>
      </c>
      <c r="BT52" s="159">
        <f t="shared" si="483"/>
        <v>573</v>
      </c>
      <c r="BU52" s="159">
        <f t="shared" si="483"/>
        <v>7843826.3399999999</v>
      </c>
      <c r="BV52" s="159">
        <f t="shared" si="483"/>
        <v>517</v>
      </c>
      <c r="BW52" s="159">
        <f t="shared" si="483"/>
        <v>7104831.2999999998</v>
      </c>
      <c r="BX52" s="159">
        <f t="shared" si="483"/>
        <v>424</v>
      </c>
      <c r="BY52" s="159">
        <f t="shared" si="483"/>
        <v>5799175.1999999993</v>
      </c>
      <c r="BZ52" s="159">
        <f t="shared" ref="BZ52:EK52" si="484">SUM(BZ53:BZ62)</f>
        <v>1</v>
      </c>
      <c r="CA52" s="159">
        <f t="shared" si="484"/>
        <v>20410.739999999998</v>
      </c>
      <c r="CB52" s="159">
        <f t="shared" si="484"/>
        <v>0</v>
      </c>
      <c r="CC52" s="159">
        <f t="shared" si="484"/>
        <v>0</v>
      </c>
      <c r="CD52" s="159">
        <f t="shared" si="484"/>
        <v>8</v>
      </c>
      <c r="CE52" s="159">
        <f t="shared" si="484"/>
        <v>143085.59999999998</v>
      </c>
      <c r="CF52" s="159">
        <f t="shared" si="484"/>
        <v>0</v>
      </c>
      <c r="CG52" s="159">
        <f t="shared" si="484"/>
        <v>0</v>
      </c>
      <c r="CH52" s="159">
        <f t="shared" si="484"/>
        <v>11</v>
      </c>
      <c r="CI52" s="159">
        <f t="shared" si="484"/>
        <v>260499.95999999996</v>
      </c>
      <c r="CJ52" s="159">
        <f t="shared" si="484"/>
        <v>1</v>
      </c>
      <c r="CK52" s="159">
        <f t="shared" si="484"/>
        <v>20410.739999999998</v>
      </c>
      <c r="CL52" s="159">
        <f t="shared" si="484"/>
        <v>10</v>
      </c>
      <c r="CM52" s="159">
        <f t="shared" si="484"/>
        <v>109418.4</v>
      </c>
      <c r="CN52" s="159">
        <f t="shared" si="484"/>
        <v>1786</v>
      </c>
      <c r="CO52" s="159">
        <f t="shared" si="484"/>
        <v>24491204.639999997</v>
      </c>
      <c r="CP52" s="180">
        <f t="shared" si="484"/>
        <v>32</v>
      </c>
      <c r="CQ52" s="159">
        <f t="shared" si="484"/>
        <v>508543.05599999998</v>
      </c>
      <c r="CR52" s="180">
        <f t="shared" si="484"/>
        <v>0</v>
      </c>
      <c r="CS52" s="159">
        <f t="shared" si="484"/>
        <v>0</v>
      </c>
      <c r="CT52" s="159">
        <f t="shared" si="484"/>
        <v>0</v>
      </c>
      <c r="CU52" s="159">
        <f t="shared" si="484"/>
        <v>0</v>
      </c>
      <c r="CV52" s="159">
        <f t="shared" si="484"/>
        <v>0</v>
      </c>
      <c r="CW52" s="159">
        <f t="shared" si="484"/>
        <v>0</v>
      </c>
      <c r="CX52" s="159">
        <f t="shared" si="484"/>
        <v>82</v>
      </c>
      <c r="CY52" s="159">
        <f t="shared" si="484"/>
        <v>1442807.8559999999</v>
      </c>
      <c r="CZ52" s="159">
        <f t="shared" si="484"/>
        <v>0</v>
      </c>
      <c r="DA52" s="159">
        <f t="shared" si="484"/>
        <v>0</v>
      </c>
      <c r="DB52" s="159">
        <f t="shared" si="484"/>
        <v>0</v>
      </c>
      <c r="DC52" s="159">
        <f t="shared" si="484"/>
        <v>0</v>
      </c>
      <c r="DD52" s="159">
        <f t="shared" si="484"/>
        <v>0</v>
      </c>
      <c r="DE52" s="159">
        <f t="shared" si="484"/>
        <v>0</v>
      </c>
      <c r="DF52" s="180">
        <v>6</v>
      </c>
      <c r="DG52" s="159">
        <v>93426.489999999991</v>
      </c>
      <c r="DH52" s="159">
        <f t="shared" si="484"/>
        <v>0</v>
      </c>
      <c r="DI52" s="159">
        <f t="shared" si="484"/>
        <v>0</v>
      </c>
      <c r="DJ52" s="159">
        <f t="shared" si="484"/>
        <v>0</v>
      </c>
      <c r="DK52" s="159">
        <f t="shared" si="484"/>
        <v>0</v>
      </c>
      <c r="DL52" s="159">
        <f t="shared" si="484"/>
        <v>126</v>
      </c>
      <c r="DM52" s="159">
        <f t="shared" si="484"/>
        <v>2069270.2799999998</v>
      </c>
      <c r="DN52" s="159">
        <f t="shared" si="484"/>
        <v>6</v>
      </c>
      <c r="DO52" s="159">
        <f t="shared" si="484"/>
        <v>146957.32799999998</v>
      </c>
      <c r="DP52" s="159">
        <f t="shared" si="484"/>
        <v>1</v>
      </c>
      <c r="DQ52" s="159">
        <f t="shared" si="484"/>
        <v>24492.887999999999</v>
      </c>
      <c r="DR52" s="159">
        <f t="shared" si="484"/>
        <v>2</v>
      </c>
      <c r="DS52" s="159">
        <f t="shared" si="484"/>
        <v>48985.775999999998</v>
      </c>
      <c r="DT52" s="159">
        <f t="shared" si="484"/>
        <v>10</v>
      </c>
      <c r="DU52" s="159">
        <f t="shared" si="484"/>
        <v>244928.88</v>
      </c>
      <c r="DV52" s="159">
        <f t="shared" si="484"/>
        <v>15</v>
      </c>
      <c r="DW52" s="159">
        <f t="shared" si="484"/>
        <v>246191.4</v>
      </c>
      <c r="DX52" s="159">
        <f t="shared" si="484"/>
        <v>11</v>
      </c>
      <c r="DY52" s="159">
        <f t="shared" si="484"/>
        <v>267654.24</v>
      </c>
      <c r="DZ52" s="159">
        <f t="shared" si="484"/>
        <v>4</v>
      </c>
      <c r="EA52" s="159">
        <f t="shared" si="484"/>
        <v>69715.152000000002</v>
      </c>
      <c r="EB52" s="159">
        <f t="shared" si="484"/>
        <v>2</v>
      </c>
      <c r="EC52" s="159">
        <f t="shared" si="484"/>
        <v>74936.573999999993</v>
      </c>
      <c r="ED52" s="159">
        <f t="shared" si="484"/>
        <v>275</v>
      </c>
      <c r="EE52" s="159">
        <f t="shared" si="484"/>
        <v>47764082.962944001</v>
      </c>
      <c r="EF52" s="159">
        <f t="shared" si="484"/>
        <v>0</v>
      </c>
      <c r="EG52" s="159">
        <f t="shared" si="484"/>
        <v>0</v>
      </c>
      <c r="EH52" s="159">
        <f t="shared" si="484"/>
        <v>0</v>
      </c>
      <c r="EI52" s="159">
        <f t="shared" si="484"/>
        <v>0</v>
      </c>
      <c r="EJ52" s="159">
        <f t="shared" si="484"/>
        <v>0</v>
      </c>
      <c r="EK52" s="159">
        <f t="shared" si="484"/>
        <v>0</v>
      </c>
      <c r="EL52" s="159">
        <f t="shared" ref="EL52:FA52" si="485">SUM(EL53:EL62)</f>
        <v>0</v>
      </c>
      <c r="EM52" s="159">
        <f t="shared" si="485"/>
        <v>0</v>
      </c>
      <c r="EN52" s="159">
        <f t="shared" si="485"/>
        <v>0</v>
      </c>
      <c r="EO52" s="159">
        <f t="shared" si="485"/>
        <v>0</v>
      </c>
      <c r="EP52" s="159">
        <f t="shared" si="485"/>
        <v>0</v>
      </c>
      <c r="EQ52" s="159">
        <f t="shared" si="485"/>
        <v>0</v>
      </c>
      <c r="ER52" s="159">
        <f t="shared" si="485"/>
        <v>0</v>
      </c>
      <c r="ES52" s="159">
        <f t="shared" si="485"/>
        <v>0</v>
      </c>
      <c r="ET52" s="159">
        <f t="shared" si="485"/>
        <v>0</v>
      </c>
      <c r="EU52" s="159">
        <f t="shared" si="485"/>
        <v>0</v>
      </c>
      <c r="EV52" s="159">
        <f t="shared" si="485"/>
        <v>0</v>
      </c>
      <c r="EW52" s="159">
        <f t="shared" si="485"/>
        <v>0</v>
      </c>
      <c r="EX52" s="159"/>
      <c r="EY52" s="159"/>
      <c r="EZ52" s="159">
        <f t="shared" si="485"/>
        <v>5174</v>
      </c>
      <c r="FA52" s="159">
        <f t="shared" si="485"/>
        <v>120441518.893801</v>
      </c>
    </row>
    <row r="53" spans="1:157" s="2" customFormat="1" ht="30" customHeight="1" x14ac:dyDescent="0.25">
      <c r="A53" s="122"/>
      <c r="B53" s="122">
        <v>29</v>
      </c>
      <c r="C53" s="123" t="s">
        <v>241</v>
      </c>
      <c r="D53" s="193" t="s">
        <v>242</v>
      </c>
      <c r="E53" s="125">
        <v>15030</v>
      </c>
      <c r="F53" s="126">
        <v>2.75</v>
      </c>
      <c r="G53" s="127"/>
      <c r="H53" s="128">
        <v>1</v>
      </c>
      <c r="I53" s="194"/>
      <c r="J53" s="183">
        <v>1.4</v>
      </c>
      <c r="K53" s="183">
        <v>1.68</v>
      </c>
      <c r="L53" s="183">
        <v>2.23</v>
      </c>
      <c r="M53" s="186">
        <v>2.57</v>
      </c>
      <c r="N53" s="130"/>
      <c r="O53" s="131">
        <f>N53*$E53*$F53*$H53*$J53*O$11</f>
        <v>0</v>
      </c>
      <c r="P53" s="187"/>
      <c r="Q53" s="131">
        <f>P53*$E53*$F53*$H53*$J53*Q$11</f>
        <v>0</v>
      </c>
      <c r="R53" s="131"/>
      <c r="S53" s="131">
        <v>0</v>
      </c>
      <c r="T53" s="131"/>
      <c r="U53" s="131"/>
      <c r="V53" s="132"/>
      <c r="W53" s="131">
        <f>V53*$E53*$F53*$H53*$J53*W$11</f>
        <v>0</v>
      </c>
      <c r="X53" s="130"/>
      <c r="Y53" s="131">
        <f>X53*$E53*$F53*$H53*$J53*Y$11</f>
        <v>0</v>
      </c>
      <c r="Z53" s="130"/>
      <c r="AA53" s="131">
        <f>Z53*$E53*$F53*$H53*$J53*AA$11</f>
        <v>0</v>
      </c>
      <c r="AB53" s="130"/>
      <c r="AC53" s="131">
        <f>AB53*$E53*$F53*$H53*$J53*AC$11</f>
        <v>0</v>
      </c>
      <c r="AD53" s="132"/>
      <c r="AE53" s="131">
        <f>AD53*$E53*$F53*$H53*$J53*AE$11</f>
        <v>0</v>
      </c>
      <c r="AF53" s="132"/>
      <c r="AG53" s="131">
        <f>AF53*$E53*$F53*$H53*$J53*AG$11</f>
        <v>0</v>
      </c>
      <c r="AH53" s="132"/>
      <c r="AI53" s="131">
        <f>AH53*$E53*$F53*$H53*$J53*AI$11</f>
        <v>0</v>
      </c>
      <c r="AJ53" s="132"/>
      <c r="AK53" s="132"/>
      <c r="AL53" s="132"/>
      <c r="AM53" s="132">
        <v>0</v>
      </c>
      <c r="AN53" s="130"/>
      <c r="AO53" s="131">
        <f>AN53*$E53*$F53*$H53*$J53*AO$11</f>
        <v>0</v>
      </c>
      <c r="AP53" s="132"/>
      <c r="AQ53" s="131">
        <f>AP53*$E53*$F53*$H53*$J53*AQ$11</f>
        <v>0</v>
      </c>
      <c r="AR53" s="130"/>
      <c r="AS53" s="131">
        <f>AR53*$E53*$F53*$H53*$J53*AS$11</f>
        <v>0</v>
      </c>
      <c r="AT53" s="130"/>
      <c r="AU53" s="131">
        <f>AT53*$E53*$F53*$H53*$J53*AU$11</f>
        <v>0</v>
      </c>
      <c r="AV53" s="132"/>
      <c r="AW53" s="131">
        <f>AV53*$E53*$F53*$H53*$J53*AW$11</f>
        <v>0</v>
      </c>
      <c r="AX53" s="132"/>
      <c r="AY53" s="131">
        <f>AX53*$E53*$F53*$H53*$J53*AY$11</f>
        <v>0</v>
      </c>
      <c r="AZ53" s="130"/>
      <c r="BA53" s="131">
        <f>AZ53*$E53*$F53*$H53*$J53*BA$11</f>
        <v>0</v>
      </c>
      <c r="BB53" s="130"/>
      <c r="BC53" s="131">
        <f>BB53*$E53*$F53*$H53*$J53*BC$11</f>
        <v>0</v>
      </c>
      <c r="BD53" s="130"/>
      <c r="BE53" s="131">
        <f>BD53*$E53*$F53*$H53*$J53*BE$11</f>
        <v>0</v>
      </c>
      <c r="BF53" s="130"/>
      <c r="BG53" s="131">
        <f>BF53*$E53*$F53*$H53*$J53*BG$11</f>
        <v>0</v>
      </c>
      <c r="BH53" s="130"/>
      <c r="BI53" s="131">
        <f>BH53*$E53*$F53*$H53*$J53*BI$11</f>
        <v>0</v>
      </c>
      <c r="BJ53" s="132">
        <v>0</v>
      </c>
      <c r="BK53" s="132">
        <v>0</v>
      </c>
      <c r="BL53" s="130"/>
      <c r="BM53" s="131">
        <f>BL53*$E53*$F53*$H53*$J53*BM$11</f>
        <v>0</v>
      </c>
      <c r="BN53" s="130"/>
      <c r="BO53" s="131">
        <f>BN53*$E53*$F53*$H53*$J53*BO$11</f>
        <v>0</v>
      </c>
      <c r="BP53" s="130"/>
      <c r="BQ53" s="131">
        <f>BP53*$E53*$F53*$H53*$J53*BQ$11</f>
        <v>0</v>
      </c>
      <c r="BR53" s="130"/>
      <c r="BS53" s="131">
        <f>BR53*$E53*$F53*$H53*$J53*BS$11</f>
        <v>0</v>
      </c>
      <c r="BT53" s="130"/>
      <c r="BU53" s="131">
        <f>BT53*$E53*$F53*$H53*$J53*BU$11</f>
        <v>0</v>
      </c>
      <c r="BV53" s="130"/>
      <c r="BW53" s="131">
        <f>BV53*$E53*$F53*$H53*$J53*BW$11</f>
        <v>0</v>
      </c>
      <c r="BX53" s="130"/>
      <c r="BY53" s="131">
        <f>BX53*$E53*$F53*$H53*$J53*BY$11</f>
        <v>0</v>
      </c>
      <c r="BZ53" s="130"/>
      <c r="CA53" s="131">
        <f>BZ53*$E53*$F53*$H53*$J53*CA$11</f>
        <v>0</v>
      </c>
      <c r="CB53" s="134"/>
      <c r="CC53" s="131">
        <f>CB53*$E53*$F53*$H53*$J53*CC$11</f>
        <v>0</v>
      </c>
      <c r="CD53" s="130"/>
      <c r="CE53" s="131">
        <f>CD53*$E53*$F53*$H53*$J53*CE$11</f>
        <v>0</v>
      </c>
      <c r="CF53" s="132"/>
      <c r="CG53" s="131">
        <f>CF53*$E53*$F53*$H53*$J53*CG$11</f>
        <v>0</v>
      </c>
      <c r="CH53" s="130"/>
      <c r="CI53" s="131">
        <f>CH53*$E53*$F53*$H53*$J53*CI$11</f>
        <v>0</v>
      </c>
      <c r="CJ53" s="130"/>
      <c r="CK53" s="131">
        <f>CJ53*$E53*$F53*$H53*$J53*CK$11</f>
        <v>0</v>
      </c>
      <c r="CL53" s="130"/>
      <c r="CM53" s="131">
        <f>CL53*$E53*$F53*$H53*$J53*CM$11</f>
        <v>0</v>
      </c>
      <c r="CN53" s="130"/>
      <c r="CO53" s="131">
        <f>CN53*$E53*$F53*$H53*$J53*CO$11</f>
        <v>0</v>
      </c>
      <c r="CP53" s="130"/>
      <c r="CQ53" s="135">
        <f>SUM(CP53*$E53*$F53*$H53*$K53*$CQ$11)</f>
        <v>0</v>
      </c>
      <c r="CR53" s="130"/>
      <c r="CS53" s="135">
        <f>SUM(CR53*$E53*$F53*$H53*$K53*$CQ$11)</f>
        <v>0</v>
      </c>
      <c r="CT53" s="130"/>
      <c r="CU53" s="135">
        <f t="shared" ref="CU53" si="486">SUM(CT53*$E53*$F53*$H53*$K53*$CQ$11)</f>
        <v>0</v>
      </c>
      <c r="CV53" s="132"/>
      <c r="CW53" s="135">
        <f t="shared" ref="CW53" si="487">SUM(CV53*$E53*$F53*$H53*$K53*$CQ$11)</f>
        <v>0</v>
      </c>
      <c r="CX53" s="132"/>
      <c r="CY53" s="135">
        <f t="shared" ref="CY53" si="488">SUM(CX53*$E53*$F53*$H53*$K53*$CQ$11)</f>
        <v>0</v>
      </c>
      <c r="CZ53" s="132"/>
      <c r="DA53" s="135">
        <f t="shared" ref="DA53" si="489">SUM(CZ53*$E53*$F53*$H53*$K53*$CQ$11)</f>
        <v>0</v>
      </c>
      <c r="DB53" s="130"/>
      <c r="DC53" s="135">
        <f t="shared" ref="DC53" si="490">SUM(DB53*$E53*$F53*$H53*$K53*$CQ$11)</f>
        <v>0</v>
      </c>
      <c r="DD53" s="130"/>
      <c r="DE53" s="135">
        <f t="shared" ref="DE53" si="491">SUM(DD53*$E53*$F53*$H53*$K53*$CQ$11)</f>
        <v>0</v>
      </c>
      <c r="DF53" s="130">
        <v>0</v>
      </c>
      <c r="DG53" s="135">
        <v>0</v>
      </c>
      <c r="DH53" s="132"/>
      <c r="DI53" s="135">
        <f t="shared" ref="DI53" si="492">SUM(DH53*$E53*$F53*$H53*$K53*$CQ$11)</f>
        <v>0</v>
      </c>
      <c r="DJ53" s="130"/>
      <c r="DK53" s="135">
        <f t="shared" ref="DK53" si="493">SUM(DJ53*$E53*$F53*$H53*$K53*$CQ$11)</f>
        <v>0</v>
      </c>
      <c r="DL53" s="130"/>
      <c r="DM53" s="135">
        <f t="shared" ref="DM53" si="494">SUM(DL53*$E53*$F53*$H53*$K53*$CQ$11)</f>
        <v>0</v>
      </c>
      <c r="DN53" s="130"/>
      <c r="DO53" s="135">
        <f t="shared" ref="DO53" si="495">SUM(DN53*$E53*$F53*$H53*$K53*$CQ$11)</f>
        <v>0</v>
      </c>
      <c r="DP53" s="130"/>
      <c r="DQ53" s="135">
        <f t="shared" ref="DQ53" si="496">SUM(DP53*$E53*$F53*$H53*$K53*$CQ$11)</f>
        <v>0</v>
      </c>
      <c r="DR53" s="130"/>
      <c r="DS53" s="135">
        <f t="shared" ref="DS53" si="497">SUM(DR53*$E53*$F53*$H53*$K53*$CQ$11)</f>
        <v>0</v>
      </c>
      <c r="DT53" s="130"/>
      <c r="DU53" s="135">
        <f t="shared" ref="DU53" si="498">SUM(DT53*$E53*$F53*$H53*$K53*$CQ$11)</f>
        <v>0</v>
      </c>
      <c r="DV53" s="130"/>
      <c r="DW53" s="135">
        <f t="shared" ref="DW53" si="499">SUM(DV53*$E53*$F53*$H53*$K53*$CQ$11)</f>
        <v>0</v>
      </c>
      <c r="DX53" s="130"/>
      <c r="DY53" s="135">
        <f t="shared" ref="DY53" si="500">SUM(DX53*$E53*$F53*$H53*$K53*$CQ$11)</f>
        <v>0</v>
      </c>
      <c r="DZ53" s="130"/>
      <c r="EA53" s="135">
        <f>SUM(DZ53*$E53*$F53*$H53*$L53*EC$11)</f>
        <v>0</v>
      </c>
      <c r="EB53" s="130"/>
      <c r="EC53" s="135">
        <f>SUM(EB53*$E53*$F53*$H53*$M53*EC$11)</f>
        <v>0</v>
      </c>
      <c r="ED53" s="130"/>
      <c r="EE53" s="131">
        <f>ED53*$E53*$F53*$H53*$J53*EE$11</f>
        <v>0</v>
      </c>
      <c r="EF53" s="130"/>
      <c r="EG53" s="131">
        <f>EF53*$E53*$F53*$H53*$J53*EG$11</f>
        <v>0</v>
      </c>
      <c r="EH53" s="130"/>
      <c r="EI53" s="132"/>
      <c r="EJ53" s="130"/>
      <c r="EK53" s="132"/>
      <c r="EL53" s="130"/>
      <c r="EM53" s="131">
        <f>EL53*$E53*$F53*$H53*$J53*EM$11</f>
        <v>0</v>
      </c>
      <c r="EN53" s="130"/>
      <c r="EO53" s="131">
        <f>EN53*$E53*$F53*$H53*$J53*EO$11</f>
        <v>0</v>
      </c>
      <c r="EP53" s="130"/>
      <c r="EQ53" s="132"/>
      <c r="ER53" s="136"/>
      <c r="ES53" s="136"/>
      <c r="ET53" s="151"/>
      <c r="EU53" s="151"/>
      <c r="EV53" s="151"/>
      <c r="EW53" s="151"/>
      <c r="EX53" s="151"/>
      <c r="EY53" s="151"/>
      <c r="EZ53" s="137">
        <f t="shared" ref="EZ53:FA62" si="501">SUM(N53,P53,V53,X53,Z53,AB53,AD53,AF53,AH53,AJ53,AL53,AN53,AP53,AR53,AT53,AV53,AX53,AZ53,BB53,BD53,BF53,BH53,BJ53,BL53,BN53,BP53,BR53,BT53,BV53,BX53,BZ53,CB53,CD53,CF53,CH53,CJ53,CL53,CN53,CP53,CR53,CT53,CV53,CX53,CZ53,DB53,DD53,DF53,DH53,DJ53,DL53,DN53,DP53,DR53,DT53,DV53,DX53,DZ53,EB53,ED53,EF53,EH53,EJ53,EL53,EN53,EP53,ER53,ET53,EV53)</f>
        <v>0</v>
      </c>
      <c r="FA53" s="137">
        <f t="shared" si="501"/>
        <v>0</v>
      </c>
    </row>
    <row r="54" spans="1:157" s="2" customFormat="1" ht="30" customHeight="1" x14ac:dyDescent="0.25">
      <c r="A54" s="122"/>
      <c r="B54" s="122">
        <v>35</v>
      </c>
      <c r="C54" s="123" t="s">
        <v>243</v>
      </c>
      <c r="D54" s="193" t="s">
        <v>244</v>
      </c>
      <c r="E54" s="125">
        <v>15030</v>
      </c>
      <c r="F54" s="126">
        <v>6</v>
      </c>
      <c r="G54" s="147">
        <v>0.10879999999999999</v>
      </c>
      <c r="H54" s="128">
        <v>1</v>
      </c>
      <c r="I54" s="194"/>
      <c r="J54" s="197">
        <v>1.4</v>
      </c>
      <c r="K54" s="197">
        <v>1.68</v>
      </c>
      <c r="L54" s="197">
        <v>2.23</v>
      </c>
      <c r="M54" s="198">
        <v>2.57</v>
      </c>
      <c r="N54" s="130"/>
      <c r="O54" s="149">
        <f t="shared" ref="O54:Q57" si="502">(N54*$E54*$F54*((1-$G54)+$G54*$J54*$H54*O$11))</f>
        <v>0</v>
      </c>
      <c r="P54" s="187"/>
      <c r="Q54" s="149">
        <f t="shared" si="502"/>
        <v>0</v>
      </c>
      <c r="R54" s="149"/>
      <c r="S54" s="149">
        <v>0</v>
      </c>
      <c r="T54" s="149"/>
      <c r="U54" s="149">
        <v>0</v>
      </c>
      <c r="V54" s="132"/>
      <c r="W54" s="149">
        <f t="shared" ref="W54:W57" si="503">(V54*$E54*$F54*((1-$G54)+$G54*$J54*$H54*W$11))</f>
        <v>0</v>
      </c>
      <c r="X54" s="130"/>
      <c r="Y54" s="149">
        <f t="shared" ref="Y54:Y57" si="504">(X54*$E54*$F54*((1-$G54)+$G54*$J54*$H54*Y$11))</f>
        <v>0</v>
      </c>
      <c r="Z54" s="130"/>
      <c r="AA54" s="149">
        <f t="shared" ref="AA54:AA57" si="505">(Z54*$E54*$F54*((1-$G54)+$G54*$J54*$H54*AA$11))</f>
        <v>0</v>
      </c>
      <c r="AB54" s="130"/>
      <c r="AC54" s="149">
        <f t="shared" ref="AC54:AC57" si="506">(AB54*$E54*$F54*((1-$G54)+$G54*$J54*$H54*AC$11))</f>
        <v>0</v>
      </c>
      <c r="AD54" s="132"/>
      <c r="AE54" s="149">
        <f t="shared" ref="AE54:AE57" si="507">(AD54*$E54*$F54*((1-$G54)+$G54*$J54*$H54*AE$11))</f>
        <v>0</v>
      </c>
      <c r="AF54" s="132"/>
      <c r="AG54" s="149">
        <f t="shared" ref="AG54:AG57" si="508">(AF54*$E54*$F54*((1-$G54)+$G54*$J54*$H54*AG$11))</f>
        <v>0</v>
      </c>
      <c r="AH54" s="132"/>
      <c r="AI54" s="149">
        <f t="shared" ref="AI54:AI57" si="509">(AH54*$E54*$F54*((1-$G54)+$G54*$J54*$H54*AI$11))</f>
        <v>0</v>
      </c>
      <c r="AJ54" s="132"/>
      <c r="AK54" s="149">
        <f>(AJ54*$E54*$F54*((1-$G54)+$G54*$J54*$H54*AK$11))</f>
        <v>0</v>
      </c>
      <c r="AL54" s="132"/>
      <c r="AM54" s="132">
        <v>0</v>
      </c>
      <c r="AN54" s="130"/>
      <c r="AO54" s="149">
        <f t="shared" ref="AO54:AO57" si="510">(AN54*$E54*$F54*((1-$G54)+$G54*$J54*$H54*AO$11))</f>
        <v>0</v>
      </c>
      <c r="AP54" s="132"/>
      <c r="AQ54" s="149">
        <f t="shared" ref="AQ54:AQ57" si="511">(AP54*$E54*$F54*((1-$G54)+$G54*$J54*$H54*AQ$11))</f>
        <v>0</v>
      </c>
      <c r="AR54" s="130"/>
      <c r="AS54" s="149">
        <f t="shared" ref="AS54:AS57" si="512">(AR54*$E54*$F54*((1-$G54)+$G54*$J54*$H54*AS$11))</f>
        <v>0</v>
      </c>
      <c r="AT54" s="130"/>
      <c r="AU54" s="149">
        <f t="shared" ref="AU54:AU57" si="513">(AT54*$E54*$F54*((1-$G54)+$G54*$J54*$H54*AU$11))</f>
        <v>0</v>
      </c>
      <c r="AV54" s="132"/>
      <c r="AW54" s="149">
        <f t="shared" ref="AW54:AW57" si="514">(AV54*$E54*$F54*((1-$G54)+$G54*$J54*$H54*AW$11))</f>
        <v>0</v>
      </c>
      <c r="AX54" s="132"/>
      <c r="AY54" s="149">
        <f t="shared" ref="AY54:AY57" si="515">(AX54*$E54*$F54*((1-$G54)+$G54*$J54*$H54*AY$11))</f>
        <v>0</v>
      </c>
      <c r="AZ54" s="130"/>
      <c r="BA54" s="149">
        <f t="shared" ref="BA54:BA57" si="516">(AZ54*$E54*$F54*((1-$G54)+$G54*$J54*$H54*BA$11))</f>
        <v>0</v>
      </c>
      <c r="BB54" s="130"/>
      <c r="BC54" s="149">
        <f t="shared" ref="BC54:BC57" si="517">(BB54*$E54*$F54*((1-$G54)+$G54*$J54*$H54*BC$11))</f>
        <v>0</v>
      </c>
      <c r="BD54" s="130"/>
      <c r="BE54" s="149">
        <f t="shared" ref="BE54:BE57" si="518">(BD54*$E54*$F54*((1-$G54)+$G54*$J54*$H54*BE$11))</f>
        <v>0</v>
      </c>
      <c r="BF54" s="130"/>
      <c r="BG54" s="149">
        <f t="shared" ref="BG54:BG57" si="519">(BF54*$E54*$F54*((1-$G54)+$G54*$J54*$H54*BG$11))</f>
        <v>0</v>
      </c>
      <c r="BH54" s="130">
        <v>0</v>
      </c>
      <c r="BI54" s="149">
        <f t="shared" ref="BI54:BI57" si="520">(BH54*$E54*$F54*((1-$G54)+$G54*$J54*$H54*BI$11))</f>
        <v>0</v>
      </c>
      <c r="BJ54" s="132">
        <v>17</v>
      </c>
      <c r="BK54" s="132">
        <v>346982.57999999996</v>
      </c>
      <c r="BL54" s="130"/>
      <c r="BM54" s="149">
        <f t="shared" ref="BM54:BM57" si="521">(BL54*$E54*$F54*((1-$G54)+$G54*$J54*$H54*BM$11))</f>
        <v>0</v>
      </c>
      <c r="BN54" s="130"/>
      <c r="BO54" s="149">
        <f t="shared" ref="BO54:BO57" si="522">(BN54*$E54*$F54*((1-$G54)+$G54*$J54*$H54*BO$11))</f>
        <v>0</v>
      </c>
      <c r="BP54" s="130"/>
      <c r="BQ54" s="149">
        <f t="shared" ref="BQ54:BQ57" si="523">(BP54*$E54*$F54*((1-$G54)+$G54*$J54*$H54*BQ$11))</f>
        <v>0</v>
      </c>
      <c r="BR54" s="130"/>
      <c r="BS54" s="149">
        <f t="shared" ref="BS54:BS57" si="524">(BR54*$E54*$F54*((1-$G54)+$G54*$J54*$H54*BS$11))</f>
        <v>0</v>
      </c>
      <c r="BT54" s="130"/>
      <c r="BU54" s="149">
        <f t="shared" ref="BU54:BU57" si="525">(BT54*$E54*$F54*((1-$G54)+$G54*$J54*$H54*BU$11))</f>
        <v>0</v>
      </c>
      <c r="BV54" s="130"/>
      <c r="BW54" s="149">
        <f t="shared" ref="BW54:BW57" si="526">(BV54*$E54*$F54*((1-$G54)+$G54*$J54*$H54*BW$11))</f>
        <v>0</v>
      </c>
      <c r="BX54" s="130"/>
      <c r="BY54" s="149">
        <f t="shared" ref="BY54:BY57" si="527">(BX54*$E54*$F54*((1-$G54)+$G54*$J54*$H54*BY$11))</f>
        <v>0</v>
      </c>
      <c r="BZ54" s="130"/>
      <c r="CA54" s="149">
        <f t="shared" ref="CA54:CA57" si="528">(BZ54*$E54*$F54*((1-$G54)+$G54*$J54*$H54*CA$11))</f>
        <v>0</v>
      </c>
      <c r="CB54" s="134"/>
      <c r="CC54" s="149">
        <f t="shared" ref="CC54:CE57" si="529">(CB54*$E54*$F54*((1-$G54)+$G54*$J54*$H54*CC$11))</f>
        <v>0</v>
      </c>
      <c r="CD54" s="130"/>
      <c r="CE54" s="149">
        <f t="shared" si="529"/>
        <v>0</v>
      </c>
      <c r="CF54" s="132"/>
      <c r="CG54" s="149">
        <f t="shared" ref="CG54:CG57" si="530">(CF54*$E54*$F54*((1-$G54)+$G54*$J54*$H54*CG$11))</f>
        <v>0</v>
      </c>
      <c r="CH54" s="130"/>
      <c r="CI54" s="149">
        <f t="shared" ref="CI54:CI57" si="531">(CH54*$E54*$F54*((1-$G54)+$G54*$J54*$H54*CI$11))</f>
        <v>0</v>
      </c>
      <c r="CJ54" s="130"/>
      <c r="CK54" s="149">
        <f t="shared" ref="CK54:CK57" si="532">(CJ54*$E54*$F54*((1-$G54)+$G54*$J54*$H54*CK$11))</f>
        <v>0</v>
      </c>
      <c r="CL54" s="130"/>
      <c r="CM54" s="149">
        <f t="shared" ref="CM54:CM57" si="533">(CL54*$E54*$F54*((1-$G54)+$G54*$J54*$H54*CM$11))</f>
        <v>0</v>
      </c>
      <c r="CN54" s="130"/>
      <c r="CO54" s="149">
        <f t="shared" ref="CO54:CO57" si="534">(CN54*$E54*$F54*((1-$G54)+$G54*$J54*$H54*CO$11))</f>
        <v>0</v>
      </c>
      <c r="CP54" s="130"/>
      <c r="CQ54" s="149">
        <f t="shared" ref="CQ54:CS57" si="535">(CP54*$E54*$F54*((1-$G54)+$G54*$K54*$H54))</f>
        <v>0</v>
      </c>
      <c r="CR54" s="130"/>
      <c r="CS54" s="149">
        <f t="shared" si="535"/>
        <v>0</v>
      </c>
      <c r="CT54" s="130"/>
      <c r="CU54" s="149">
        <f t="shared" ref="CU54:CU57" si="536">(CT54*$E54*$F54*((1-$G54)+$G54*$K54*$H54))</f>
        <v>0</v>
      </c>
      <c r="CV54" s="132"/>
      <c r="CW54" s="149">
        <f t="shared" ref="CW54:CW57" si="537">(CV54*$E54*$F54*((1-$G54)+$G54*$K54*$H54))</f>
        <v>0</v>
      </c>
      <c r="CX54" s="132"/>
      <c r="CY54" s="149">
        <f t="shared" ref="CY54:CY57" si="538">(CX54*$E54*$F54*((1-$G54)+$G54*$K54*$H54))</f>
        <v>0</v>
      </c>
      <c r="CZ54" s="132"/>
      <c r="DA54" s="149">
        <f t="shared" ref="DA54:DA57" si="539">(CZ54*$E54*$F54*((1-$G54)+$G54*$K54*$H54))</f>
        <v>0</v>
      </c>
      <c r="DB54" s="130"/>
      <c r="DC54" s="149">
        <f t="shared" ref="DC54:DC57" si="540">(DB54*$E54*$F54*((1-$G54)+$G54*$K54*$H54))</f>
        <v>0</v>
      </c>
      <c r="DD54" s="130"/>
      <c r="DE54" s="149">
        <f t="shared" ref="DE54:DE57" si="541">(DD54*$E54*$F54*((1-$G54)+$G54*$K54*$H54))</f>
        <v>0</v>
      </c>
      <c r="DF54" s="130">
        <v>1</v>
      </c>
      <c r="DG54" s="149">
        <v>24492.89</v>
      </c>
      <c r="DH54" s="132"/>
      <c r="DI54" s="149">
        <f t="shared" ref="DI54:DI57" si="542">(DH54*$E54*$F54*((1-$G54)+$G54*$K54*$H54))</f>
        <v>0</v>
      </c>
      <c r="DJ54" s="130"/>
      <c r="DK54" s="149">
        <f t="shared" ref="DK54:DK57" si="543">(DJ54*$E54*$F54*((1-$G54)+$G54*$K54*$H54))</f>
        <v>0</v>
      </c>
      <c r="DL54" s="130"/>
      <c r="DM54" s="149">
        <f t="shared" ref="DM54:DM57" si="544">(DL54*$E54*$F54*((1-$G54)+$G54*$K54*$H54))</f>
        <v>0</v>
      </c>
      <c r="DN54" s="130"/>
      <c r="DO54" s="149">
        <f t="shared" ref="DO54:DO57" si="545">(DN54*$E54*$F54*((1-$G54)+$G54*$K54*$H54))</f>
        <v>0</v>
      </c>
      <c r="DP54" s="130"/>
      <c r="DQ54" s="149">
        <f t="shared" ref="DQ54:DQ57" si="546">(DP54*$E54*$F54*((1-$G54)+$G54*$K54*$H54))</f>
        <v>0</v>
      </c>
      <c r="DR54" s="130"/>
      <c r="DS54" s="149">
        <f t="shared" ref="DS54:DS57" si="547">(DR54*$E54*$F54*((1-$G54)+$G54*$K54*$H54))</f>
        <v>0</v>
      </c>
      <c r="DT54" s="130"/>
      <c r="DU54" s="149">
        <f t="shared" ref="DU54:DU57" si="548">(DT54*$E54*$F54*((1-$G54)+$G54*$K54*$H54))</f>
        <v>0</v>
      </c>
      <c r="DV54" s="130"/>
      <c r="DW54" s="149">
        <f t="shared" ref="DW54:DW57" si="549">(DV54*$E54*$F54*((1-$G54)+$G54*$K54*$H54))</f>
        <v>0</v>
      </c>
      <c r="DX54" s="130"/>
      <c r="DY54" s="149">
        <f t="shared" ref="DY54:DY57" si="550">(DX54*$E54*$F54*((1-$G54)+$G54*$K54*$H54))</f>
        <v>0</v>
      </c>
      <c r="DZ54" s="130"/>
      <c r="EA54" s="149">
        <f t="shared" ref="EA54:EA57" si="551">(DZ54*$E54*$F54*((1-$G54)+$G54*$J54*$H54*EA$11))</f>
        <v>0</v>
      </c>
      <c r="EB54" s="130"/>
      <c r="EC54" s="149">
        <f t="shared" ref="EC54:EC57" si="552">(EB54*$E54*$F54*((1-$G54)+$G54*$M54*$H54*EC$11))</f>
        <v>0</v>
      </c>
      <c r="ED54" s="130">
        <v>30</v>
      </c>
      <c r="EE54" s="149">
        <f t="shared" ref="EE54:EE57" si="553">(ED54*$E54*$F54*((1-$G54)+$G54*$J54*$H54*EE$11))</f>
        <v>2823139.0079999999</v>
      </c>
      <c r="EF54" s="130"/>
      <c r="EG54" s="149">
        <f t="shared" ref="EG54:EG57" si="554">(EF54*$E54*$F54*((1-$G54)+$G54*$J54*$H54*EG$11))</f>
        <v>0</v>
      </c>
      <c r="EH54" s="130"/>
      <c r="EI54" s="149">
        <f>(EH54*$E54*$F54*((1-$G54)+$G54*$J54*$H54*EI$11))</f>
        <v>0</v>
      </c>
      <c r="EJ54" s="130"/>
      <c r="EK54" s="149">
        <f>(EJ54*$E54*$F54*((1-$G54)+$G54*$J54*$H54*EK$11))</f>
        <v>0</v>
      </c>
      <c r="EL54" s="130"/>
      <c r="EM54" s="149">
        <f t="shared" ref="EM54:EM57" si="555">(EL54*$E54*$F54*((1-$G54)+$G54*$J54*$H54*EM$11))</f>
        <v>0</v>
      </c>
      <c r="EN54" s="130"/>
      <c r="EO54" s="149">
        <f t="shared" ref="EO54:EO57" si="556">(EN54*$E54*$F54*((1-$G54)+$G54*$J54*$H54*EO$11))</f>
        <v>0</v>
      </c>
      <c r="EP54" s="130"/>
      <c r="EQ54" s="132"/>
      <c r="ER54" s="136"/>
      <c r="ES54" s="136"/>
      <c r="ET54" s="151"/>
      <c r="EU54" s="151"/>
      <c r="EV54" s="151"/>
      <c r="EW54" s="151"/>
      <c r="EX54" s="151"/>
      <c r="EY54" s="151"/>
      <c r="EZ54" s="137">
        <f t="shared" si="501"/>
        <v>48</v>
      </c>
      <c r="FA54" s="137">
        <f t="shared" si="501"/>
        <v>3194614.4780000001</v>
      </c>
    </row>
    <row r="55" spans="1:157" s="2" customFormat="1" ht="30" customHeight="1" x14ac:dyDescent="0.25">
      <c r="A55" s="122"/>
      <c r="B55" s="122">
        <v>36</v>
      </c>
      <c r="C55" s="123" t="s">
        <v>245</v>
      </c>
      <c r="D55" s="145" t="s">
        <v>246</v>
      </c>
      <c r="E55" s="125">
        <v>15030</v>
      </c>
      <c r="F55" s="126">
        <v>9.07</v>
      </c>
      <c r="G55" s="147">
        <v>7.3599999999999999E-2</v>
      </c>
      <c r="H55" s="128">
        <v>1</v>
      </c>
      <c r="I55" s="212"/>
      <c r="J55" s="213">
        <v>1.4</v>
      </c>
      <c r="K55" s="197">
        <v>1.68</v>
      </c>
      <c r="L55" s="197">
        <v>2.23</v>
      </c>
      <c r="M55" s="198">
        <v>2.57</v>
      </c>
      <c r="N55" s="130"/>
      <c r="O55" s="149">
        <f t="shared" si="502"/>
        <v>0</v>
      </c>
      <c r="P55" s="187"/>
      <c r="Q55" s="149">
        <f t="shared" si="502"/>
        <v>0</v>
      </c>
      <c r="R55" s="149"/>
      <c r="S55" s="149">
        <v>0</v>
      </c>
      <c r="T55" s="149"/>
      <c r="U55" s="149">
        <v>0</v>
      </c>
      <c r="V55" s="132"/>
      <c r="W55" s="149">
        <f t="shared" si="503"/>
        <v>0</v>
      </c>
      <c r="X55" s="130"/>
      <c r="Y55" s="149">
        <f t="shared" si="504"/>
        <v>0</v>
      </c>
      <c r="Z55" s="130"/>
      <c r="AA55" s="149">
        <f t="shared" si="505"/>
        <v>0</v>
      </c>
      <c r="AB55" s="130"/>
      <c r="AC55" s="149">
        <f t="shared" si="506"/>
        <v>0</v>
      </c>
      <c r="AD55" s="132"/>
      <c r="AE55" s="149">
        <f t="shared" si="507"/>
        <v>0</v>
      </c>
      <c r="AF55" s="132"/>
      <c r="AG55" s="149">
        <f t="shared" si="508"/>
        <v>0</v>
      </c>
      <c r="AH55" s="132"/>
      <c r="AI55" s="149">
        <f t="shared" si="509"/>
        <v>0</v>
      </c>
      <c r="AJ55" s="132"/>
      <c r="AK55" s="149">
        <f>(AJ55*$E55*$F55*((1-$G55)+$G55*$J55*$H55*AK$11))</f>
        <v>0</v>
      </c>
      <c r="AL55" s="132"/>
      <c r="AM55" s="132">
        <v>0</v>
      </c>
      <c r="AN55" s="130"/>
      <c r="AO55" s="149">
        <f t="shared" si="510"/>
        <v>0</v>
      </c>
      <c r="AP55" s="132"/>
      <c r="AQ55" s="149">
        <f t="shared" si="511"/>
        <v>0</v>
      </c>
      <c r="AR55" s="130"/>
      <c r="AS55" s="149">
        <f t="shared" si="512"/>
        <v>0</v>
      </c>
      <c r="AT55" s="130"/>
      <c r="AU55" s="149">
        <f t="shared" si="513"/>
        <v>0</v>
      </c>
      <c r="AV55" s="132"/>
      <c r="AW55" s="149">
        <f t="shared" si="514"/>
        <v>0</v>
      </c>
      <c r="AX55" s="132"/>
      <c r="AY55" s="149">
        <f t="shared" si="515"/>
        <v>0</v>
      </c>
      <c r="AZ55" s="130"/>
      <c r="BA55" s="149">
        <f t="shared" si="516"/>
        <v>0</v>
      </c>
      <c r="BB55" s="130"/>
      <c r="BC55" s="149">
        <f t="shared" si="517"/>
        <v>0</v>
      </c>
      <c r="BD55" s="130"/>
      <c r="BE55" s="149">
        <f t="shared" si="518"/>
        <v>0</v>
      </c>
      <c r="BF55" s="130"/>
      <c r="BG55" s="149">
        <f t="shared" si="519"/>
        <v>0</v>
      </c>
      <c r="BH55" s="130"/>
      <c r="BI55" s="149">
        <f t="shared" si="520"/>
        <v>0</v>
      </c>
      <c r="BJ55" s="132">
        <v>0</v>
      </c>
      <c r="BK55" s="132">
        <v>0</v>
      </c>
      <c r="BL55" s="130"/>
      <c r="BM55" s="149">
        <f t="shared" si="521"/>
        <v>0</v>
      </c>
      <c r="BN55" s="130"/>
      <c r="BO55" s="149">
        <f t="shared" si="522"/>
        <v>0</v>
      </c>
      <c r="BP55" s="130"/>
      <c r="BQ55" s="149">
        <f t="shared" si="523"/>
        <v>0</v>
      </c>
      <c r="BR55" s="130"/>
      <c r="BS55" s="149">
        <f t="shared" si="524"/>
        <v>0</v>
      </c>
      <c r="BT55" s="130"/>
      <c r="BU55" s="149">
        <f t="shared" si="525"/>
        <v>0</v>
      </c>
      <c r="BV55" s="130"/>
      <c r="BW55" s="149">
        <f t="shared" si="526"/>
        <v>0</v>
      </c>
      <c r="BX55" s="130"/>
      <c r="BY55" s="149">
        <f t="shared" si="527"/>
        <v>0</v>
      </c>
      <c r="BZ55" s="130"/>
      <c r="CA55" s="149">
        <f t="shared" si="528"/>
        <v>0</v>
      </c>
      <c r="CB55" s="134"/>
      <c r="CC55" s="149">
        <f t="shared" si="529"/>
        <v>0</v>
      </c>
      <c r="CD55" s="130"/>
      <c r="CE55" s="149">
        <f t="shared" si="529"/>
        <v>0</v>
      </c>
      <c r="CF55" s="132"/>
      <c r="CG55" s="149">
        <f t="shared" si="530"/>
        <v>0</v>
      </c>
      <c r="CH55" s="130"/>
      <c r="CI55" s="149">
        <f t="shared" si="531"/>
        <v>0</v>
      </c>
      <c r="CJ55" s="130"/>
      <c r="CK55" s="149">
        <f t="shared" si="532"/>
        <v>0</v>
      </c>
      <c r="CL55" s="130"/>
      <c r="CM55" s="149">
        <f t="shared" si="533"/>
        <v>0</v>
      </c>
      <c r="CN55" s="130"/>
      <c r="CO55" s="149">
        <f t="shared" si="534"/>
        <v>0</v>
      </c>
      <c r="CP55" s="130"/>
      <c r="CQ55" s="149">
        <f t="shared" si="535"/>
        <v>0</v>
      </c>
      <c r="CR55" s="130"/>
      <c r="CS55" s="149">
        <f t="shared" si="535"/>
        <v>0</v>
      </c>
      <c r="CT55" s="130"/>
      <c r="CU55" s="149">
        <f t="shared" si="536"/>
        <v>0</v>
      </c>
      <c r="CV55" s="132"/>
      <c r="CW55" s="149">
        <f t="shared" si="537"/>
        <v>0</v>
      </c>
      <c r="CX55" s="132"/>
      <c r="CY55" s="149">
        <f t="shared" si="538"/>
        <v>0</v>
      </c>
      <c r="CZ55" s="132"/>
      <c r="DA55" s="149">
        <f t="shared" si="539"/>
        <v>0</v>
      </c>
      <c r="DB55" s="130"/>
      <c r="DC55" s="149">
        <f t="shared" si="540"/>
        <v>0</v>
      </c>
      <c r="DD55" s="130"/>
      <c r="DE55" s="149">
        <f t="shared" si="541"/>
        <v>0</v>
      </c>
      <c r="DF55" s="130">
        <v>0</v>
      </c>
      <c r="DG55" s="149">
        <v>0</v>
      </c>
      <c r="DH55" s="132"/>
      <c r="DI55" s="149">
        <f t="shared" si="542"/>
        <v>0</v>
      </c>
      <c r="DJ55" s="130"/>
      <c r="DK55" s="149">
        <f t="shared" si="543"/>
        <v>0</v>
      </c>
      <c r="DL55" s="130"/>
      <c r="DM55" s="149">
        <f t="shared" si="544"/>
        <v>0</v>
      </c>
      <c r="DN55" s="130"/>
      <c r="DO55" s="149">
        <f t="shared" si="545"/>
        <v>0</v>
      </c>
      <c r="DP55" s="130"/>
      <c r="DQ55" s="149">
        <f t="shared" si="546"/>
        <v>0</v>
      </c>
      <c r="DR55" s="130"/>
      <c r="DS55" s="149">
        <f t="shared" si="547"/>
        <v>0</v>
      </c>
      <c r="DT55" s="130"/>
      <c r="DU55" s="149">
        <f t="shared" si="548"/>
        <v>0</v>
      </c>
      <c r="DV55" s="130"/>
      <c r="DW55" s="149">
        <f t="shared" si="549"/>
        <v>0</v>
      </c>
      <c r="DX55" s="130"/>
      <c r="DY55" s="149">
        <f t="shared" si="550"/>
        <v>0</v>
      </c>
      <c r="DZ55" s="130"/>
      <c r="EA55" s="149">
        <f t="shared" si="551"/>
        <v>0</v>
      </c>
      <c r="EB55" s="130"/>
      <c r="EC55" s="149">
        <f t="shared" si="552"/>
        <v>0</v>
      </c>
      <c r="ED55" s="130">
        <f>116+1</f>
        <v>117</v>
      </c>
      <c r="EE55" s="149">
        <f t="shared" si="553"/>
        <v>16419244.447007999</v>
      </c>
      <c r="EF55" s="130"/>
      <c r="EG55" s="149">
        <f t="shared" si="554"/>
        <v>0</v>
      </c>
      <c r="EH55" s="130"/>
      <c r="EI55" s="149">
        <f>(EH55*$E55*$F55*((1-$G55)+$G55*$J55*$H55*EI$11))</f>
        <v>0</v>
      </c>
      <c r="EJ55" s="130"/>
      <c r="EK55" s="149">
        <f>(EJ55*$E55*$F55*((1-$G55)+$G55*$J55*$H55*EK$11))</f>
        <v>0</v>
      </c>
      <c r="EL55" s="130"/>
      <c r="EM55" s="149">
        <f t="shared" si="555"/>
        <v>0</v>
      </c>
      <c r="EN55" s="130"/>
      <c r="EO55" s="149">
        <f t="shared" si="556"/>
        <v>0</v>
      </c>
      <c r="EP55" s="130"/>
      <c r="EQ55" s="132"/>
      <c r="ER55" s="136"/>
      <c r="ES55" s="136"/>
      <c r="ET55" s="151"/>
      <c r="EU55" s="151"/>
      <c r="EV55" s="151"/>
      <c r="EW55" s="151"/>
      <c r="EX55" s="151"/>
      <c r="EY55" s="151"/>
      <c r="EZ55" s="137">
        <f t="shared" si="501"/>
        <v>117</v>
      </c>
      <c r="FA55" s="137">
        <f t="shared" si="501"/>
        <v>16419244.447007999</v>
      </c>
    </row>
    <row r="56" spans="1:157" s="2" customFormat="1" ht="30" customHeight="1" x14ac:dyDescent="0.25">
      <c r="A56" s="122"/>
      <c r="B56" s="122">
        <v>37</v>
      </c>
      <c r="C56" s="123" t="s">
        <v>247</v>
      </c>
      <c r="D56" s="193" t="s">
        <v>248</v>
      </c>
      <c r="E56" s="125">
        <v>15030</v>
      </c>
      <c r="F56" s="126">
        <v>12.91</v>
      </c>
      <c r="G56" s="147">
        <v>5.1700000000000003E-2</v>
      </c>
      <c r="H56" s="128">
        <v>1</v>
      </c>
      <c r="I56" s="212"/>
      <c r="J56" s="213">
        <v>1.4</v>
      </c>
      <c r="K56" s="197">
        <v>1.68</v>
      </c>
      <c r="L56" s="197">
        <v>2.23</v>
      </c>
      <c r="M56" s="198">
        <v>2.57</v>
      </c>
      <c r="N56" s="130"/>
      <c r="O56" s="149">
        <f t="shared" si="502"/>
        <v>0</v>
      </c>
      <c r="P56" s="187"/>
      <c r="Q56" s="149">
        <f t="shared" si="502"/>
        <v>0</v>
      </c>
      <c r="R56" s="149"/>
      <c r="S56" s="149">
        <v>0</v>
      </c>
      <c r="T56" s="149"/>
      <c r="U56" s="149"/>
      <c r="V56" s="132"/>
      <c r="W56" s="149">
        <f t="shared" si="503"/>
        <v>0</v>
      </c>
      <c r="X56" s="130"/>
      <c r="Y56" s="149">
        <f t="shared" si="504"/>
        <v>0</v>
      </c>
      <c r="Z56" s="130"/>
      <c r="AA56" s="149">
        <f t="shared" si="505"/>
        <v>0</v>
      </c>
      <c r="AB56" s="130"/>
      <c r="AC56" s="149">
        <f t="shared" si="506"/>
        <v>0</v>
      </c>
      <c r="AD56" s="132"/>
      <c r="AE56" s="149">
        <f t="shared" si="507"/>
        <v>0</v>
      </c>
      <c r="AF56" s="132"/>
      <c r="AG56" s="149">
        <f t="shared" si="508"/>
        <v>0</v>
      </c>
      <c r="AH56" s="132"/>
      <c r="AI56" s="149">
        <f t="shared" si="509"/>
        <v>0</v>
      </c>
      <c r="AJ56" s="132"/>
      <c r="AK56" s="132"/>
      <c r="AL56" s="132"/>
      <c r="AM56" s="132"/>
      <c r="AN56" s="130"/>
      <c r="AO56" s="149">
        <f t="shared" si="510"/>
        <v>0</v>
      </c>
      <c r="AP56" s="132"/>
      <c r="AQ56" s="149">
        <f t="shared" si="511"/>
        <v>0</v>
      </c>
      <c r="AR56" s="130"/>
      <c r="AS56" s="149">
        <f t="shared" si="512"/>
        <v>0</v>
      </c>
      <c r="AT56" s="130"/>
      <c r="AU56" s="149">
        <f t="shared" si="513"/>
        <v>0</v>
      </c>
      <c r="AV56" s="132"/>
      <c r="AW56" s="149">
        <f t="shared" si="514"/>
        <v>0</v>
      </c>
      <c r="AX56" s="132"/>
      <c r="AY56" s="149">
        <f t="shared" si="515"/>
        <v>0</v>
      </c>
      <c r="AZ56" s="130"/>
      <c r="BA56" s="149">
        <f t="shared" si="516"/>
        <v>0</v>
      </c>
      <c r="BB56" s="130"/>
      <c r="BC56" s="149">
        <f t="shared" si="517"/>
        <v>0</v>
      </c>
      <c r="BD56" s="130"/>
      <c r="BE56" s="149">
        <f t="shared" si="518"/>
        <v>0</v>
      </c>
      <c r="BF56" s="130"/>
      <c r="BG56" s="149">
        <f t="shared" si="519"/>
        <v>0</v>
      </c>
      <c r="BH56" s="130"/>
      <c r="BI56" s="149">
        <f t="shared" si="520"/>
        <v>0</v>
      </c>
      <c r="BJ56" s="132">
        <v>0</v>
      </c>
      <c r="BK56" s="132">
        <v>0</v>
      </c>
      <c r="BL56" s="130"/>
      <c r="BM56" s="149">
        <f t="shared" si="521"/>
        <v>0</v>
      </c>
      <c r="BN56" s="130"/>
      <c r="BO56" s="149">
        <f t="shared" si="522"/>
        <v>0</v>
      </c>
      <c r="BP56" s="130"/>
      <c r="BQ56" s="149">
        <f t="shared" si="523"/>
        <v>0</v>
      </c>
      <c r="BR56" s="130"/>
      <c r="BS56" s="149">
        <f t="shared" si="524"/>
        <v>0</v>
      </c>
      <c r="BT56" s="130"/>
      <c r="BU56" s="149">
        <f t="shared" si="525"/>
        <v>0</v>
      </c>
      <c r="BV56" s="130"/>
      <c r="BW56" s="149">
        <f t="shared" si="526"/>
        <v>0</v>
      </c>
      <c r="BX56" s="130"/>
      <c r="BY56" s="149">
        <f t="shared" si="527"/>
        <v>0</v>
      </c>
      <c r="BZ56" s="130"/>
      <c r="CA56" s="149">
        <f t="shared" si="528"/>
        <v>0</v>
      </c>
      <c r="CB56" s="134"/>
      <c r="CC56" s="149">
        <f t="shared" si="529"/>
        <v>0</v>
      </c>
      <c r="CD56" s="130"/>
      <c r="CE56" s="149">
        <f t="shared" si="529"/>
        <v>0</v>
      </c>
      <c r="CF56" s="132"/>
      <c r="CG56" s="149">
        <f t="shared" si="530"/>
        <v>0</v>
      </c>
      <c r="CH56" s="130"/>
      <c r="CI56" s="149">
        <f t="shared" si="531"/>
        <v>0</v>
      </c>
      <c r="CJ56" s="130"/>
      <c r="CK56" s="149">
        <f t="shared" si="532"/>
        <v>0</v>
      </c>
      <c r="CL56" s="130"/>
      <c r="CM56" s="149">
        <f t="shared" si="533"/>
        <v>0</v>
      </c>
      <c r="CN56" s="130"/>
      <c r="CO56" s="149">
        <f t="shared" si="534"/>
        <v>0</v>
      </c>
      <c r="CP56" s="130"/>
      <c r="CQ56" s="149">
        <f t="shared" si="535"/>
        <v>0</v>
      </c>
      <c r="CR56" s="130"/>
      <c r="CS56" s="149">
        <f t="shared" si="535"/>
        <v>0</v>
      </c>
      <c r="CT56" s="130"/>
      <c r="CU56" s="149">
        <f t="shared" si="536"/>
        <v>0</v>
      </c>
      <c r="CV56" s="132"/>
      <c r="CW56" s="149">
        <f t="shared" si="537"/>
        <v>0</v>
      </c>
      <c r="CX56" s="132"/>
      <c r="CY56" s="149">
        <f t="shared" si="538"/>
        <v>0</v>
      </c>
      <c r="CZ56" s="132"/>
      <c r="DA56" s="149">
        <f t="shared" si="539"/>
        <v>0</v>
      </c>
      <c r="DB56" s="130"/>
      <c r="DC56" s="149">
        <f t="shared" si="540"/>
        <v>0</v>
      </c>
      <c r="DD56" s="130"/>
      <c r="DE56" s="149">
        <f t="shared" si="541"/>
        <v>0</v>
      </c>
      <c r="DF56" s="130">
        <v>0</v>
      </c>
      <c r="DG56" s="149">
        <v>0</v>
      </c>
      <c r="DH56" s="132"/>
      <c r="DI56" s="149">
        <f t="shared" si="542"/>
        <v>0</v>
      </c>
      <c r="DJ56" s="130"/>
      <c r="DK56" s="149">
        <f t="shared" si="543"/>
        <v>0</v>
      </c>
      <c r="DL56" s="130"/>
      <c r="DM56" s="149">
        <f t="shared" si="544"/>
        <v>0</v>
      </c>
      <c r="DN56" s="130"/>
      <c r="DO56" s="149">
        <f t="shared" si="545"/>
        <v>0</v>
      </c>
      <c r="DP56" s="130"/>
      <c r="DQ56" s="149">
        <f t="shared" si="546"/>
        <v>0</v>
      </c>
      <c r="DR56" s="130"/>
      <c r="DS56" s="149">
        <f t="shared" si="547"/>
        <v>0</v>
      </c>
      <c r="DT56" s="130"/>
      <c r="DU56" s="149">
        <f t="shared" si="548"/>
        <v>0</v>
      </c>
      <c r="DV56" s="130"/>
      <c r="DW56" s="149">
        <f t="shared" si="549"/>
        <v>0</v>
      </c>
      <c r="DX56" s="130"/>
      <c r="DY56" s="149">
        <f t="shared" si="550"/>
        <v>0</v>
      </c>
      <c r="DZ56" s="130"/>
      <c r="EA56" s="149">
        <f t="shared" si="551"/>
        <v>0</v>
      </c>
      <c r="EB56" s="130"/>
      <c r="EC56" s="149">
        <f t="shared" si="552"/>
        <v>0</v>
      </c>
      <c r="ED56" s="130">
        <v>92</v>
      </c>
      <c r="EE56" s="149">
        <f t="shared" si="553"/>
        <v>18220599.205488004</v>
      </c>
      <c r="EF56" s="130"/>
      <c r="EG56" s="149">
        <f t="shared" si="554"/>
        <v>0</v>
      </c>
      <c r="EH56" s="130"/>
      <c r="EI56" s="132"/>
      <c r="EJ56" s="130"/>
      <c r="EK56" s="132"/>
      <c r="EL56" s="130"/>
      <c r="EM56" s="149">
        <f t="shared" si="555"/>
        <v>0</v>
      </c>
      <c r="EN56" s="130"/>
      <c r="EO56" s="149">
        <f t="shared" si="556"/>
        <v>0</v>
      </c>
      <c r="EP56" s="130"/>
      <c r="EQ56" s="132"/>
      <c r="ER56" s="136"/>
      <c r="ES56" s="136"/>
      <c r="ET56" s="151"/>
      <c r="EU56" s="151"/>
      <c r="EV56" s="151"/>
      <c r="EW56" s="151"/>
      <c r="EX56" s="151"/>
      <c r="EY56" s="151"/>
      <c r="EZ56" s="137">
        <f t="shared" si="501"/>
        <v>92</v>
      </c>
      <c r="FA56" s="137">
        <f t="shared" si="501"/>
        <v>18220599.205488004</v>
      </c>
    </row>
    <row r="57" spans="1:157" s="2" customFormat="1" ht="30" customHeight="1" x14ac:dyDescent="0.25">
      <c r="A57" s="122"/>
      <c r="B57" s="122">
        <v>38</v>
      </c>
      <c r="C57" s="123" t="s">
        <v>249</v>
      </c>
      <c r="D57" s="193" t="s">
        <v>250</v>
      </c>
      <c r="E57" s="125">
        <v>15030</v>
      </c>
      <c r="F57" s="126">
        <v>18.77</v>
      </c>
      <c r="G57" s="147">
        <v>3.5700000000000003E-2</v>
      </c>
      <c r="H57" s="128">
        <v>1</v>
      </c>
      <c r="I57" s="212"/>
      <c r="J57" s="213">
        <v>1.4</v>
      </c>
      <c r="K57" s="197">
        <v>1.68</v>
      </c>
      <c r="L57" s="197">
        <v>2.23</v>
      </c>
      <c r="M57" s="198">
        <v>2.57</v>
      </c>
      <c r="N57" s="130"/>
      <c r="O57" s="149">
        <f t="shared" si="502"/>
        <v>0</v>
      </c>
      <c r="P57" s="187"/>
      <c r="Q57" s="149">
        <f t="shared" si="502"/>
        <v>0</v>
      </c>
      <c r="R57" s="149"/>
      <c r="S57" s="149">
        <v>0</v>
      </c>
      <c r="T57" s="149"/>
      <c r="U57" s="149"/>
      <c r="V57" s="132"/>
      <c r="W57" s="149">
        <f t="shared" si="503"/>
        <v>0</v>
      </c>
      <c r="X57" s="130"/>
      <c r="Y57" s="149">
        <f t="shared" si="504"/>
        <v>0</v>
      </c>
      <c r="Z57" s="130"/>
      <c r="AA57" s="149">
        <f t="shared" si="505"/>
        <v>0</v>
      </c>
      <c r="AB57" s="130"/>
      <c r="AC57" s="149">
        <f t="shared" si="506"/>
        <v>0</v>
      </c>
      <c r="AD57" s="132"/>
      <c r="AE57" s="149">
        <f t="shared" si="507"/>
        <v>0</v>
      </c>
      <c r="AF57" s="132"/>
      <c r="AG57" s="149">
        <f t="shared" si="508"/>
        <v>0</v>
      </c>
      <c r="AH57" s="132"/>
      <c r="AI57" s="149">
        <f t="shared" si="509"/>
        <v>0</v>
      </c>
      <c r="AJ57" s="132"/>
      <c r="AK57" s="132"/>
      <c r="AL57" s="132"/>
      <c r="AM57" s="132"/>
      <c r="AN57" s="130"/>
      <c r="AO57" s="149">
        <f t="shared" si="510"/>
        <v>0</v>
      </c>
      <c r="AP57" s="132"/>
      <c r="AQ57" s="149">
        <f t="shared" si="511"/>
        <v>0</v>
      </c>
      <c r="AR57" s="130"/>
      <c r="AS57" s="149">
        <f t="shared" si="512"/>
        <v>0</v>
      </c>
      <c r="AT57" s="130"/>
      <c r="AU57" s="149">
        <f t="shared" si="513"/>
        <v>0</v>
      </c>
      <c r="AV57" s="132"/>
      <c r="AW57" s="149">
        <f t="shared" si="514"/>
        <v>0</v>
      </c>
      <c r="AX57" s="132"/>
      <c r="AY57" s="149">
        <f t="shared" si="515"/>
        <v>0</v>
      </c>
      <c r="AZ57" s="130"/>
      <c r="BA57" s="149">
        <f t="shared" si="516"/>
        <v>0</v>
      </c>
      <c r="BB57" s="130"/>
      <c r="BC57" s="149">
        <f t="shared" si="517"/>
        <v>0</v>
      </c>
      <c r="BD57" s="130"/>
      <c r="BE57" s="149">
        <f t="shared" si="518"/>
        <v>0</v>
      </c>
      <c r="BF57" s="130"/>
      <c r="BG57" s="149">
        <f t="shared" si="519"/>
        <v>0</v>
      </c>
      <c r="BH57" s="130"/>
      <c r="BI57" s="149">
        <f t="shared" si="520"/>
        <v>0</v>
      </c>
      <c r="BJ57" s="132">
        <v>0</v>
      </c>
      <c r="BK57" s="132">
        <v>0</v>
      </c>
      <c r="BL57" s="130"/>
      <c r="BM57" s="149">
        <f t="shared" si="521"/>
        <v>0</v>
      </c>
      <c r="BN57" s="130"/>
      <c r="BO57" s="149">
        <f t="shared" si="522"/>
        <v>0</v>
      </c>
      <c r="BP57" s="130"/>
      <c r="BQ57" s="149">
        <f t="shared" si="523"/>
        <v>0</v>
      </c>
      <c r="BR57" s="130"/>
      <c r="BS57" s="149">
        <f t="shared" si="524"/>
        <v>0</v>
      </c>
      <c r="BT57" s="130"/>
      <c r="BU57" s="149">
        <f t="shared" si="525"/>
        <v>0</v>
      </c>
      <c r="BV57" s="130"/>
      <c r="BW57" s="149">
        <f t="shared" si="526"/>
        <v>0</v>
      </c>
      <c r="BX57" s="130"/>
      <c r="BY57" s="149">
        <f t="shared" si="527"/>
        <v>0</v>
      </c>
      <c r="BZ57" s="130"/>
      <c r="CA57" s="149">
        <f t="shared" si="528"/>
        <v>0</v>
      </c>
      <c r="CB57" s="134"/>
      <c r="CC57" s="149">
        <f t="shared" si="529"/>
        <v>0</v>
      </c>
      <c r="CD57" s="130"/>
      <c r="CE57" s="149">
        <f t="shared" si="529"/>
        <v>0</v>
      </c>
      <c r="CF57" s="132"/>
      <c r="CG57" s="149">
        <f t="shared" si="530"/>
        <v>0</v>
      </c>
      <c r="CH57" s="130"/>
      <c r="CI57" s="149">
        <f t="shared" si="531"/>
        <v>0</v>
      </c>
      <c r="CJ57" s="130"/>
      <c r="CK57" s="149">
        <f t="shared" si="532"/>
        <v>0</v>
      </c>
      <c r="CL57" s="130"/>
      <c r="CM57" s="149">
        <f t="shared" si="533"/>
        <v>0</v>
      </c>
      <c r="CN57" s="130"/>
      <c r="CO57" s="149">
        <f t="shared" si="534"/>
        <v>0</v>
      </c>
      <c r="CP57" s="130"/>
      <c r="CQ57" s="149">
        <f t="shared" si="535"/>
        <v>0</v>
      </c>
      <c r="CR57" s="130"/>
      <c r="CS57" s="149">
        <f t="shared" si="535"/>
        <v>0</v>
      </c>
      <c r="CT57" s="130"/>
      <c r="CU57" s="149">
        <f t="shared" si="536"/>
        <v>0</v>
      </c>
      <c r="CV57" s="132"/>
      <c r="CW57" s="149">
        <f t="shared" si="537"/>
        <v>0</v>
      </c>
      <c r="CX57" s="132"/>
      <c r="CY57" s="149">
        <f t="shared" si="538"/>
        <v>0</v>
      </c>
      <c r="CZ57" s="132"/>
      <c r="DA57" s="149">
        <f t="shared" si="539"/>
        <v>0</v>
      </c>
      <c r="DB57" s="130"/>
      <c r="DC57" s="149">
        <f t="shared" si="540"/>
        <v>0</v>
      </c>
      <c r="DD57" s="130"/>
      <c r="DE57" s="149">
        <f t="shared" si="541"/>
        <v>0</v>
      </c>
      <c r="DF57" s="130">
        <v>4</v>
      </c>
      <c r="DG57" s="149">
        <v>52520.84</v>
      </c>
      <c r="DH57" s="132"/>
      <c r="DI57" s="149">
        <f t="shared" si="542"/>
        <v>0</v>
      </c>
      <c r="DJ57" s="130"/>
      <c r="DK57" s="149">
        <f t="shared" si="543"/>
        <v>0</v>
      </c>
      <c r="DL57" s="130"/>
      <c r="DM57" s="149">
        <f t="shared" si="544"/>
        <v>0</v>
      </c>
      <c r="DN57" s="130"/>
      <c r="DO57" s="149">
        <f t="shared" si="545"/>
        <v>0</v>
      </c>
      <c r="DP57" s="130"/>
      <c r="DQ57" s="149">
        <f t="shared" si="546"/>
        <v>0</v>
      </c>
      <c r="DR57" s="130"/>
      <c r="DS57" s="149">
        <f t="shared" si="547"/>
        <v>0</v>
      </c>
      <c r="DT57" s="130"/>
      <c r="DU57" s="149">
        <f t="shared" si="548"/>
        <v>0</v>
      </c>
      <c r="DV57" s="130"/>
      <c r="DW57" s="149">
        <f t="shared" si="549"/>
        <v>0</v>
      </c>
      <c r="DX57" s="130"/>
      <c r="DY57" s="149">
        <f t="shared" si="550"/>
        <v>0</v>
      </c>
      <c r="DZ57" s="130"/>
      <c r="EA57" s="149">
        <f t="shared" si="551"/>
        <v>0</v>
      </c>
      <c r="EB57" s="130"/>
      <c r="EC57" s="149">
        <f t="shared" si="552"/>
        <v>0</v>
      </c>
      <c r="ED57" s="130">
        <v>36</v>
      </c>
      <c r="EE57" s="149">
        <f t="shared" si="553"/>
        <v>10301100.302448001</v>
      </c>
      <c r="EF57" s="130"/>
      <c r="EG57" s="149">
        <f t="shared" si="554"/>
        <v>0</v>
      </c>
      <c r="EH57" s="130"/>
      <c r="EI57" s="132"/>
      <c r="EJ57" s="130"/>
      <c r="EK57" s="132"/>
      <c r="EL57" s="130"/>
      <c r="EM57" s="149">
        <f t="shared" si="555"/>
        <v>0</v>
      </c>
      <c r="EN57" s="130"/>
      <c r="EO57" s="149">
        <f t="shared" si="556"/>
        <v>0</v>
      </c>
      <c r="EP57" s="130"/>
      <c r="EQ57" s="132"/>
      <c r="ER57" s="136"/>
      <c r="ES57" s="136"/>
      <c r="ET57" s="151"/>
      <c r="EU57" s="151"/>
      <c r="EV57" s="151"/>
      <c r="EW57" s="151"/>
      <c r="EX57" s="151"/>
      <c r="EY57" s="151"/>
      <c r="EZ57" s="137">
        <f t="shared" si="501"/>
        <v>40</v>
      </c>
      <c r="FA57" s="137">
        <f t="shared" si="501"/>
        <v>10353621.142448001</v>
      </c>
    </row>
    <row r="58" spans="1:157" s="2" customFormat="1" ht="23.25" customHeight="1" x14ac:dyDescent="0.25">
      <c r="A58" s="122"/>
      <c r="B58" s="122">
        <v>30</v>
      </c>
      <c r="C58" s="123" t="s">
        <v>251</v>
      </c>
      <c r="D58" s="193" t="s">
        <v>252</v>
      </c>
      <c r="E58" s="125">
        <v>15030</v>
      </c>
      <c r="F58" s="126">
        <v>0.97</v>
      </c>
      <c r="G58" s="127"/>
      <c r="H58" s="128">
        <v>1</v>
      </c>
      <c r="I58" s="194"/>
      <c r="J58" s="183">
        <v>1.4</v>
      </c>
      <c r="K58" s="183">
        <v>1.68</v>
      </c>
      <c r="L58" s="183">
        <v>2.23</v>
      </c>
      <c r="M58" s="186">
        <v>2.57</v>
      </c>
      <c r="N58" s="130">
        <v>5</v>
      </c>
      <c r="O58" s="131">
        <f t="shared" ref="O58:Q62" si="557">N58*$E58*$F58*$H58*$J58*O$11</f>
        <v>102053.7</v>
      </c>
      <c r="P58" s="187"/>
      <c r="Q58" s="131">
        <f t="shared" si="557"/>
        <v>0</v>
      </c>
      <c r="R58" s="131"/>
      <c r="S58" s="131">
        <v>0</v>
      </c>
      <c r="T58" s="131"/>
      <c r="U58" s="131"/>
      <c r="V58" s="132"/>
      <c r="W58" s="131">
        <f t="shared" ref="W58:W62" si="558">V58*$E58*$F58*$H58*$J58*W$11</f>
        <v>0</v>
      </c>
      <c r="X58" s="130"/>
      <c r="Y58" s="131">
        <f t="shared" ref="Y58:Y62" si="559">X58*$E58*$F58*$H58*$J58*Y$11</f>
        <v>0</v>
      </c>
      <c r="Z58" s="130"/>
      <c r="AA58" s="131">
        <f t="shared" ref="AA58:AA62" si="560">Z58*$E58*$F58*$H58*$J58*AA$11</f>
        <v>0</v>
      </c>
      <c r="AB58" s="130"/>
      <c r="AC58" s="131">
        <f t="shared" ref="AC58:AC62" si="561">AB58*$E58*$F58*$H58*$J58*AC$11</f>
        <v>0</v>
      </c>
      <c r="AD58" s="132">
        <v>4</v>
      </c>
      <c r="AE58" s="131">
        <f t="shared" ref="AE58:AE62" si="562">AD58*$E58*$F58*$H58*$J58*AE$11</f>
        <v>81642.959999999992</v>
      </c>
      <c r="AF58" s="132"/>
      <c r="AG58" s="131">
        <f t="shared" ref="AG58:AG62" si="563">AF58*$E58*$F58*$H58*$J58*AG$11</f>
        <v>0</v>
      </c>
      <c r="AH58" s="132">
        <v>3</v>
      </c>
      <c r="AI58" s="131">
        <f t="shared" ref="AI58:AI62" si="564">AH58*$E58*$F58*$H58*$J58*AI$11</f>
        <v>61232.219999999987</v>
      </c>
      <c r="AJ58" s="132"/>
      <c r="AK58" s="132"/>
      <c r="AL58" s="132"/>
      <c r="AM58" s="132">
        <v>0</v>
      </c>
      <c r="AN58" s="130"/>
      <c r="AO58" s="131">
        <f t="shared" ref="AO58:AO62" si="565">AN58*$E58*$F58*$H58*$J58*AO$11</f>
        <v>0</v>
      </c>
      <c r="AP58" s="132"/>
      <c r="AQ58" s="131">
        <f t="shared" ref="AQ58:AQ62" si="566">AP58*$E58*$F58*$H58*$J58*AQ$11</f>
        <v>0</v>
      </c>
      <c r="AR58" s="130"/>
      <c r="AS58" s="131">
        <f t="shared" ref="AS58:AS62" si="567">AR58*$E58*$F58*$H58*$J58*AS$11</f>
        <v>0</v>
      </c>
      <c r="AT58" s="130"/>
      <c r="AU58" s="131">
        <f t="shared" ref="AU58:AU62" si="568">AT58*$E58*$F58*$H58*$J58*AU$11</f>
        <v>0</v>
      </c>
      <c r="AV58" s="132"/>
      <c r="AW58" s="131">
        <f t="shared" ref="AW58:AW62" si="569">AV58*$E58*$F58*$H58*$J58*AW$11</f>
        <v>0</v>
      </c>
      <c r="AX58" s="132"/>
      <c r="AY58" s="131">
        <f t="shared" ref="AY58:AY62" si="570">AX58*$E58*$F58*$H58*$J58*AY$11</f>
        <v>0</v>
      </c>
      <c r="AZ58" s="130"/>
      <c r="BA58" s="131">
        <f t="shared" ref="BA58:BA62" si="571">AZ58*$E58*$F58*$H58*$J58*BA$11</f>
        <v>0</v>
      </c>
      <c r="BB58" s="130">
        <v>15</v>
      </c>
      <c r="BC58" s="131">
        <f t="shared" ref="BC58:BC62" si="572">BB58*$E58*$F58*$H58*$J58*BC$11</f>
        <v>306161.09999999998</v>
      </c>
      <c r="BD58" s="130">
        <v>40</v>
      </c>
      <c r="BE58" s="131">
        <f t="shared" ref="BE58:BE62" si="573">BD58*$E58*$F58*$H58*$J58*BE$11</f>
        <v>816429.6</v>
      </c>
      <c r="BF58" s="130">
        <v>78</v>
      </c>
      <c r="BG58" s="131">
        <f t="shared" ref="BG58:BG62" si="574">BF58*$E58*$F58*$H58*$J58*BG$11</f>
        <v>1592037.72</v>
      </c>
      <c r="BH58" s="130">
        <f>60+10</f>
        <v>70</v>
      </c>
      <c r="BI58" s="131">
        <f t="shared" ref="BI58:BI62" si="575">BH58*$E58*$F58*$H58*$J58*BI$11</f>
        <v>1428751.7999999998</v>
      </c>
      <c r="BJ58" s="132">
        <v>0</v>
      </c>
      <c r="BK58" s="132">
        <v>0</v>
      </c>
      <c r="BL58" s="130">
        <v>180</v>
      </c>
      <c r="BM58" s="131">
        <f t="shared" ref="BM58:BM62" si="576">BL58*$E58*$F58*$H58*$J58*BM$11</f>
        <v>3673933.1999999997</v>
      </c>
      <c r="BN58" s="130">
        <v>10</v>
      </c>
      <c r="BO58" s="131">
        <f t="shared" ref="BO58:BO62" si="577">BN58*$E58*$F58*$H58*$J58*BO$11</f>
        <v>204107.4</v>
      </c>
      <c r="BP58" s="130">
        <v>6</v>
      </c>
      <c r="BQ58" s="131">
        <f t="shared" ref="BQ58:BQ62" si="578">BP58*$E58*$F58*$H58*$J58*BQ$11</f>
        <v>122464.43999999997</v>
      </c>
      <c r="BR58" s="130"/>
      <c r="BS58" s="131">
        <f t="shared" ref="BS58:BS61" si="579">BR58*$E58*$F58*$H58*$J58*BS$11</f>
        <v>0</v>
      </c>
      <c r="BT58" s="130">
        <v>1</v>
      </c>
      <c r="BU58" s="131">
        <f t="shared" ref="BU58:BU62" si="580">BT58*$E58*$F58*$H58*$J58*BU$11</f>
        <v>20410.739999999998</v>
      </c>
      <c r="BV58" s="130"/>
      <c r="BW58" s="131">
        <f t="shared" ref="BW58:BW62" si="581">BV58*$E58*$F58*$H58*$J58*BW$11</f>
        <v>0</v>
      </c>
      <c r="BX58" s="130"/>
      <c r="BY58" s="131">
        <f t="shared" ref="BY58:BY62" si="582">BX58*$E58*$F58*$H58*$J58*BY$11</f>
        <v>0</v>
      </c>
      <c r="BZ58" s="130">
        <v>1</v>
      </c>
      <c r="CA58" s="131">
        <f t="shared" ref="CA58:CA62" si="583">BZ58*$E58*$F58*$H58*$J58*CA$11</f>
        <v>20410.739999999998</v>
      </c>
      <c r="CB58" s="134"/>
      <c r="CC58" s="131">
        <f t="shared" ref="CC58:CE62" si="584">CB58*$E58*$F58*$H58*$J58*CC$11</f>
        <v>0</v>
      </c>
      <c r="CD58" s="130">
        <v>5</v>
      </c>
      <c r="CE58" s="131">
        <f t="shared" si="584"/>
        <v>102053.7</v>
      </c>
      <c r="CF58" s="132"/>
      <c r="CG58" s="131">
        <f t="shared" ref="CG58:CG62" si="585">CF58*$E58*$F58*$H58*$J58*CG$11</f>
        <v>0</v>
      </c>
      <c r="CH58" s="130">
        <v>2</v>
      </c>
      <c r="CI58" s="131">
        <f t="shared" ref="CI58:CI62" si="586">CH58*$E58*$F58*$H58*$J58*CI$11</f>
        <v>40821.479999999996</v>
      </c>
      <c r="CJ58" s="130">
        <v>1</v>
      </c>
      <c r="CK58" s="131">
        <f t="shared" ref="CK58:CK62" si="587">CJ58*$E58*$F58*$H58*$J58*CK$11</f>
        <v>20410.739999999998</v>
      </c>
      <c r="CL58" s="130"/>
      <c r="CM58" s="131">
        <f t="shared" ref="CM58:CM62" si="588">CL58*$E58*$F58*$H58*$J58*CM$11</f>
        <v>0</v>
      </c>
      <c r="CN58" s="130">
        <v>10</v>
      </c>
      <c r="CO58" s="131">
        <f t="shared" ref="CO58:CO62" si="589">CN58*$E58*$F58*$H58*$J58*CO$11</f>
        <v>204107.4</v>
      </c>
      <c r="CP58" s="130"/>
      <c r="CQ58" s="135">
        <f>SUM(CP58*$E58*$F58*$H58*$K58*$CQ$11)</f>
        <v>0</v>
      </c>
      <c r="CR58" s="130"/>
      <c r="CS58" s="135">
        <f>SUM(CR58*$E58*$F58*$H58*$K58*$CQ$11)</f>
        <v>0</v>
      </c>
      <c r="CT58" s="130"/>
      <c r="CU58" s="135">
        <f t="shared" ref="CU58:CU61" si="590">SUM(CT58*$E58*$F58*$H58*$K58*$CQ$11)</f>
        <v>0</v>
      </c>
      <c r="CV58" s="132"/>
      <c r="CW58" s="135">
        <f t="shared" ref="CW58:CW61" si="591">SUM(CV58*$E58*$F58*$H58*$K58*$CQ$11)</f>
        <v>0</v>
      </c>
      <c r="CX58" s="132"/>
      <c r="CY58" s="135">
        <f t="shared" ref="CY58:CY61" si="592">SUM(CX58*$E58*$F58*$H58*$K58*$CQ$11)</f>
        <v>0</v>
      </c>
      <c r="CZ58" s="132"/>
      <c r="DA58" s="135">
        <f t="shared" ref="DA58:DA61" si="593">SUM(CZ58*$E58*$F58*$H58*$K58*$CQ$11)</f>
        <v>0</v>
      </c>
      <c r="DB58" s="130"/>
      <c r="DC58" s="135">
        <f t="shared" ref="DC58:DC61" si="594">SUM(DB58*$E58*$F58*$H58*$K58*$CQ$11)</f>
        <v>0</v>
      </c>
      <c r="DD58" s="130"/>
      <c r="DE58" s="135">
        <f t="shared" ref="DE58:DE61" si="595">SUM(DD58*$E58*$F58*$H58*$K58*$CQ$11)</f>
        <v>0</v>
      </c>
      <c r="DF58" s="130">
        <v>1</v>
      </c>
      <c r="DG58" s="135">
        <v>16412.759999999998</v>
      </c>
      <c r="DH58" s="132"/>
      <c r="DI58" s="135">
        <f t="shared" ref="DI58:DI61" si="596">SUM(DH58*$E58*$F58*$H58*$K58*$CQ$11)</f>
        <v>0</v>
      </c>
      <c r="DJ58" s="130"/>
      <c r="DK58" s="135">
        <f t="shared" ref="DK58:DK61" si="597">SUM(DJ58*$E58*$F58*$H58*$K58*$CQ$11)</f>
        <v>0</v>
      </c>
      <c r="DL58" s="130"/>
      <c r="DM58" s="135">
        <f t="shared" ref="DM58:DM61" si="598">SUM(DL58*$E58*$F58*$H58*$K58*$CQ$11)</f>
        <v>0</v>
      </c>
      <c r="DN58" s="130">
        <v>6</v>
      </c>
      <c r="DO58" s="135">
        <f t="shared" ref="DO58:DO61" si="599">SUM(DN58*$E58*$F58*$H58*$K58*$CQ$11)</f>
        <v>146957.32799999998</v>
      </c>
      <c r="DP58" s="130">
        <v>1</v>
      </c>
      <c r="DQ58" s="135">
        <f t="shared" ref="DQ58:DQ61" si="600">SUM(DP58*$E58*$F58*$H58*$K58*$CQ$11)</f>
        <v>24492.887999999999</v>
      </c>
      <c r="DR58" s="130">
        <v>2</v>
      </c>
      <c r="DS58" s="135">
        <f t="shared" ref="DS58:DS61" si="601">SUM(DR58*$E58*$F58*$H58*$K58*$CQ$11)</f>
        <v>48985.775999999998</v>
      </c>
      <c r="DT58" s="130">
        <v>10</v>
      </c>
      <c r="DU58" s="135">
        <f t="shared" ref="DU58:DU61" si="602">SUM(DT58*$E58*$F58*$H58*$K58*$CQ$11)</f>
        <v>244928.88</v>
      </c>
      <c r="DV58" s="130"/>
      <c r="DW58" s="135">
        <f t="shared" ref="DW58:DW61" si="603">SUM(DV58*$E58*$F58*$H58*$K58*$CQ$11)</f>
        <v>0</v>
      </c>
      <c r="DX58" s="130"/>
      <c r="DY58" s="135">
        <f t="shared" ref="DY58:DY61" si="604">SUM(DX58*$E58*$F58*$H58*$K58*$CQ$11)</f>
        <v>0</v>
      </c>
      <c r="DZ58" s="130"/>
      <c r="EA58" s="135">
        <f t="shared" ref="EA58:EA62" si="605">SUM(DZ58*$E58*$F58*$H58*$L58*EC$11)</f>
        <v>0</v>
      </c>
      <c r="EB58" s="130">
        <f>ROUND(2*0.75,0)</f>
        <v>2</v>
      </c>
      <c r="EC58" s="135">
        <f t="shared" ref="EC58:EC62" si="606">SUM(EB58*$E58*$F58*$H58*$M58*EC$11)</f>
        <v>74936.573999999993</v>
      </c>
      <c r="ED58" s="130"/>
      <c r="EE58" s="131">
        <f t="shared" ref="EE58:EE62" si="607">ED58*$E58*$F58*$H58*$J58*EE$11</f>
        <v>0</v>
      </c>
      <c r="EF58" s="130"/>
      <c r="EG58" s="131">
        <f t="shared" ref="EG58:EG62" si="608">EF58*$E58*$F58*$H58*$J58*EG$11</f>
        <v>0</v>
      </c>
      <c r="EH58" s="130"/>
      <c r="EI58" s="132"/>
      <c r="EJ58" s="130"/>
      <c r="EK58" s="132"/>
      <c r="EL58" s="130"/>
      <c r="EM58" s="131">
        <f t="shared" ref="EM58:EM62" si="609">EL58*$E58*$F58*$H58*$J58*EM$11</f>
        <v>0</v>
      </c>
      <c r="EN58" s="130"/>
      <c r="EO58" s="131">
        <f t="shared" ref="EO58:EO62" si="610">EN58*$E58*$F58*$H58*$J58*EO$11</f>
        <v>0</v>
      </c>
      <c r="EP58" s="130"/>
      <c r="EQ58" s="132"/>
      <c r="ER58" s="136"/>
      <c r="ES58" s="136"/>
      <c r="ET58" s="130"/>
      <c r="EU58" s="130"/>
      <c r="EV58" s="130"/>
      <c r="EW58" s="130"/>
      <c r="EX58" s="130"/>
      <c r="EY58" s="130"/>
      <c r="EZ58" s="137">
        <f t="shared" si="501"/>
        <v>453</v>
      </c>
      <c r="FA58" s="137">
        <f t="shared" si="501"/>
        <v>9353743.1459999997</v>
      </c>
    </row>
    <row r="59" spans="1:157" s="2" customFormat="1" ht="30" x14ac:dyDescent="0.25">
      <c r="A59" s="122"/>
      <c r="B59" s="122">
        <v>31</v>
      </c>
      <c r="C59" s="123" t="s">
        <v>253</v>
      </c>
      <c r="D59" s="193" t="s">
        <v>254</v>
      </c>
      <c r="E59" s="125">
        <v>15030</v>
      </c>
      <c r="F59" s="126">
        <v>1.1599999999999999</v>
      </c>
      <c r="G59" s="127"/>
      <c r="H59" s="128">
        <v>1</v>
      </c>
      <c r="I59" s="194"/>
      <c r="J59" s="183">
        <v>1.4</v>
      </c>
      <c r="K59" s="183">
        <v>1.68</v>
      </c>
      <c r="L59" s="183">
        <v>2.23</v>
      </c>
      <c r="M59" s="186">
        <v>2.57</v>
      </c>
      <c r="N59" s="130"/>
      <c r="O59" s="131">
        <f t="shared" si="557"/>
        <v>0</v>
      </c>
      <c r="P59" s="187"/>
      <c r="Q59" s="131">
        <f t="shared" si="557"/>
        <v>0</v>
      </c>
      <c r="R59" s="131"/>
      <c r="S59" s="131">
        <v>0</v>
      </c>
      <c r="T59" s="131"/>
      <c r="U59" s="131"/>
      <c r="V59" s="132"/>
      <c r="W59" s="131">
        <f t="shared" si="558"/>
        <v>0</v>
      </c>
      <c r="X59" s="130"/>
      <c r="Y59" s="131">
        <f t="shared" si="559"/>
        <v>0</v>
      </c>
      <c r="Z59" s="130"/>
      <c r="AA59" s="131">
        <f t="shared" si="560"/>
        <v>0</v>
      </c>
      <c r="AB59" s="130"/>
      <c r="AC59" s="131">
        <f t="shared" si="561"/>
        <v>0</v>
      </c>
      <c r="AD59" s="132"/>
      <c r="AE59" s="131">
        <f t="shared" si="562"/>
        <v>0</v>
      </c>
      <c r="AF59" s="132"/>
      <c r="AG59" s="131">
        <f t="shared" si="563"/>
        <v>0</v>
      </c>
      <c r="AH59" s="132"/>
      <c r="AI59" s="131">
        <f t="shared" si="564"/>
        <v>0</v>
      </c>
      <c r="AJ59" s="132"/>
      <c r="AK59" s="132"/>
      <c r="AL59" s="132">
        <v>0</v>
      </c>
      <c r="AM59" s="132">
        <v>0</v>
      </c>
      <c r="AN59" s="130"/>
      <c r="AO59" s="131">
        <f t="shared" si="565"/>
        <v>0</v>
      </c>
      <c r="AP59" s="132"/>
      <c r="AQ59" s="131">
        <f t="shared" si="566"/>
        <v>0</v>
      </c>
      <c r="AR59" s="130">
        <v>0</v>
      </c>
      <c r="AS59" s="131">
        <f t="shared" si="567"/>
        <v>0</v>
      </c>
      <c r="AT59" s="130"/>
      <c r="AU59" s="131">
        <f t="shared" si="568"/>
        <v>0</v>
      </c>
      <c r="AV59" s="132">
        <v>0</v>
      </c>
      <c r="AW59" s="131">
        <f t="shared" si="569"/>
        <v>0</v>
      </c>
      <c r="AX59" s="132"/>
      <c r="AY59" s="131">
        <f t="shared" si="570"/>
        <v>0</v>
      </c>
      <c r="AZ59" s="130"/>
      <c r="BA59" s="131">
        <f t="shared" si="571"/>
        <v>0</v>
      </c>
      <c r="BB59" s="130"/>
      <c r="BC59" s="131">
        <f t="shared" si="572"/>
        <v>0</v>
      </c>
      <c r="BD59" s="130"/>
      <c r="BE59" s="131">
        <f t="shared" si="573"/>
        <v>0</v>
      </c>
      <c r="BF59" s="130"/>
      <c r="BG59" s="131">
        <f t="shared" si="574"/>
        <v>0</v>
      </c>
      <c r="BH59" s="130"/>
      <c r="BI59" s="131">
        <f t="shared" si="575"/>
        <v>0</v>
      </c>
      <c r="BJ59" s="132">
        <v>0</v>
      </c>
      <c r="BK59" s="132">
        <v>0</v>
      </c>
      <c r="BL59" s="130"/>
      <c r="BM59" s="131">
        <f t="shared" si="576"/>
        <v>0</v>
      </c>
      <c r="BN59" s="130"/>
      <c r="BO59" s="131">
        <f t="shared" si="577"/>
        <v>0</v>
      </c>
      <c r="BP59" s="130"/>
      <c r="BQ59" s="131">
        <f t="shared" si="578"/>
        <v>0</v>
      </c>
      <c r="BR59" s="130"/>
      <c r="BS59" s="131">
        <f t="shared" si="579"/>
        <v>0</v>
      </c>
      <c r="BT59" s="130"/>
      <c r="BU59" s="131">
        <f t="shared" si="580"/>
        <v>0</v>
      </c>
      <c r="BV59" s="130"/>
      <c r="BW59" s="131">
        <f t="shared" si="581"/>
        <v>0</v>
      </c>
      <c r="BX59" s="130"/>
      <c r="BY59" s="131">
        <f t="shared" si="582"/>
        <v>0</v>
      </c>
      <c r="BZ59" s="130"/>
      <c r="CA59" s="131">
        <f t="shared" si="583"/>
        <v>0</v>
      </c>
      <c r="CB59" s="134"/>
      <c r="CC59" s="131">
        <f t="shared" si="584"/>
        <v>0</v>
      </c>
      <c r="CD59" s="130"/>
      <c r="CE59" s="131">
        <f t="shared" si="584"/>
        <v>0</v>
      </c>
      <c r="CF59" s="132">
        <v>0</v>
      </c>
      <c r="CG59" s="131">
        <f t="shared" si="585"/>
        <v>0</v>
      </c>
      <c r="CH59" s="130">
        <v>9</v>
      </c>
      <c r="CI59" s="131">
        <f t="shared" si="586"/>
        <v>219678.47999999995</v>
      </c>
      <c r="CJ59" s="130"/>
      <c r="CK59" s="131">
        <f t="shared" si="587"/>
        <v>0</v>
      </c>
      <c r="CL59" s="130"/>
      <c r="CM59" s="131">
        <f t="shared" si="588"/>
        <v>0</v>
      </c>
      <c r="CN59" s="130">
        <v>4</v>
      </c>
      <c r="CO59" s="131">
        <f t="shared" si="589"/>
        <v>97634.87999999999</v>
      </c>
      <c r="CP59" s="130">
        <v>1</v>
      </c>
      <c r="CQ59" s="135">
        <f>SUM(CP59*$E59*$F59*$H59*$K59*$CQ$11)</f>
        <v>29290.463999999996</v>
      </c>
      <c r="CR59" s="130"/>
      <c r="CS59" s="135">
        <f>SUM(CR59*$E59*$F59*$H59*$K59*$CQ$11)</f>
        <v>0</v>
      </c>
      <c r="CT59" s="130"/>
      <c r="CU59" s="135">
        <f t="shared" si="590"/>
        <v>0</v>
      </c>
      <c r="CV59" s="132"/>
      <c r="CW59" s="135">
        <f t="shared" si="591"/>
        <v>0</v>
      </c>
      <c r="CX59" s="132"/>
      <c r="CY59" s="135">
        <f t="shared" si="592"/>
        <v>0</v>
      </c>
      <c r="CZ59" s="132"/>
      <c r="DA59" s="135">
        <f t="shared" si="593"/>
        <v>0</v>
      </c>
      <c r="DB59" s="130"/>
      <c r="DC59" s="135">
        <f t="shared" si="594"/>
        <v>0</v>
      </c>
      <c r="DD59" s="130"/>
      <c r="DE59" s="135">
        <f t="shared" si="595"/>
        <v>0</v>
      </c>
      <c r="DF59" s="130">
        <v>0</v>
      </c>
      <c r="DG59" s="135">
        <v>0</v>
      </c>
      <c r="DH59" s="132"/>
      <c r="DI59" s="135">
        <f t="shared" si="596"/>
        <v>0</v>
      </c>
      <c r="DJ59" s="130"/>
      <c r="DK59" s="135">
        <f t="shared" si="597"/>
        <v>0</v>
      </c>
      <c r="DL59" s="130">
        <v>1</v>
      </c>
      <c r="DM59" s="135">
        <f t="shared" si="598"/>
        <v>29290.463999999996</v>
      </c>
      <c r="DN59" s="130"/>
      <c r="DO59" s="135">
        <f t="shared" si="599"/>
        <v>0</v>
      </c>
      <c r="DP59" s="130"/>
      <c r="DQ59" s="135">
        <f t="shared" si="600"/>
        <v>0</v>
      </c>
      <c r="DR59" s="130"/>
      <c r="DS59" s="135">
        <f t="shared" si="601"/>
        <v>0</v>
      </c>
      <c r="DT59" s="130"/>
      <c r="DU59" s="135">
        <f t="shared" si="602"/>
        <v>0</v>
      </c>
      <c r="DV59" s="130"/>
      <c r="DW59" s="135">
        <f t="shared" si="603"/>
        <v>0</v>
      </c>
      <c r="DX59" s="130">
        <f>ROUND(2*0.75,0)</f>
        <v>2</v>
      </c>
      <c r="DY59" s="135">
        <f t="shared" si="604"/>
        <v>58580.927999999993</v>
      </c>
      <c r="DZ59" s="130"/>
      <c r="EA59" s="135">
        <f t="shared" si="605"/>
        <v>0</v>
      </c>
      <c r="EB59" s="130">
        <v>0</v>
      </c>
      <c r="EC59" s="135">
        <f t="shared" si="606"/>
        <v>0</v>
      </c>
      <c r="ED59" s="130"/>
      <c r="EE59" s="131">
        <f t="shared" si="607"/>
        <v>0</v>
      </c>
      <c r="EF59" s="130"/>
      <c r="EG59" s="131">
        <f t="shared" si="608"/>
        <v>0</v>
      </c>
      <c r="EH59" s="130"/>
      <c r="EI59" s="132"/>
      <c r="EJ59" s="130"/>
      <c r="EK59" s="132"/>
      <c r="EL59" s="130"/>
      <c r="EM59" s="131">
        <f t="shared" si="609"/>
        <v>0</v>
      </c>
      <c r="EN59" s="130"/>
      <c r="EO59" s="131">
        <f t="shared" si="610"/>
        <v>0</v>
      </c>
      <c r="EP59" s="130"/>
      <c r="EQ59" s="132"/>
      <c r="ER59" s="136"/>
      <c r="ES59" s="136"/>
      <c r="ET59" s="151"/>
      <c r="EU59" s="151"/>
      <c r="EV59" s="151"/>
      <c r="EW59" s="151"/>
      <c r="EX59" s="151"/>
      <c r="EY59" s="151"/>
      <c r="EZ59" s="137">
        <f t="shared" si="501"/>
        <v>17</v>
      </c>
      <c r="FA59" s="137">
        <f t="shared" si="501"/>
        <v>434475.2159999999</v>
      </c>
    </row>
    <row r="60" spans="1:157" s="196" customFormat="1" ht="30" x14ac:dyDescent="0.25">
      <c r="A60" s="122"/>
      <c r="B60" s="122">
        <v>32</v>
      </c>
      <c r="C60" s="123" t="s">
        <v>255</v>
      </c>
      <c r="D60" s="193" t="s">
        <v>256</v>
      </c>
      <c r="E60" s="125">
        <v>15030</v>
      </c>
      <c r="F60" s="126">
        <v>0.97</v>
      </c>
      <c r="G60" s="127"/>
      <c r="H60" s="128">
        <v>1</v>
      </c>
      <c r="I60" s="194"/>
      <c r="J60" s="183">
        <v>1.4</v>
      </c>
      <c r="K60" s="183">
        <v>1.68</v>
      </c>
      <c r="L60" s="183">
        <v>2.23</v>
      </c>
      <c r="M60" s="186">
        <v>2.57</v>
      </c>
      <c r="N60" s="130"/>
      <c r="O60" s="131">
        <f t="shared" si="557"/>
        <v>0</v>
      </c>
      <c r="P60" s="187"/>
      <c r="Q60" s="131">
        <f t="shared" si="557"/>
        <v>0</v>
      </c>
      <c r="R60" s="131"/>
      <c r="S60" s="131">
        <v>0</v>
      </c>
      <c r="T60" s="131"/>
      <c r="U60" s="131"/>
      <c r="V60" s="132"/>
      <c r="W60" s="131">
        <f t="shared" si="558"/>
        <v>0</v>
      </c>
      <c r="X60" s="130"/>
      <c r="Y60" s="131">
        <f t="shared" si="559"/>
        <v>0</v>
      </c>
      <c r="Z60" s="130"/>
      <c r="AA60" s="131">
        <f t="shared" si="560"/>
        <v>0</v>
      </c>
      <c r="AB60" s="130"/>
      <c r="AC60" s="131">
        <f t="shared" si="561"/>
        <v>0</v>
      </c>
      <c r="AD60" s="132"/>
      <c r="AE60" s="131">
        <f t="shared" si="562"/>
        <v>0</v>
      </c>
      <c r="AF60" s="132"/>
      <c r="AG60" s="131">
        <f t="shared" si="563"/>
        <v>0</v>
      </c>
      <c r="AH60" s="132"/>
      <c r="AI60" s="131">
        <f t="shared" si="564"/>
        <v>0</v>
      </c>
      <c r="AJ60" s="132"/>
      <c r="AK60" s="132"/>
      <c r="AL60" s="132"/>
      <c r="AM60" s="132">
        <v>0</v>
      </c>
      <c r="AN60" s="130"/>
      <c r="AO60" s="131">
        <f t="shared" si="565"/>
        <v>0</v>
      </c>
      <c r="AP60" s="132"/>
      <c r="AQ60" s="131">
        <f t="shared" si="566"/>
        <v>0</v>
      </c>
      <c r="AR60" s="130"/>
      <c r="AS60" s="131">
        <f t="shared" si="567"/>
        <v>0</v>
      </c>
      <c r="AT60" s="151"/>
      <c r="AU60" s="131">
        <f t="shared" si="568"/>
        <v>0</v>
      </c>
      <c r="AV60" s="132"/>
      <c r="AW60" s="131">
        <f t="shared" si="569"/>
        <v>0</v>
      </c>
      <c r="AX60" s="132"/>
      <c r="AY60" s="131">
        <f t="shared" si="570"/>
        <v>0</v>
      </c>
      <c r="AZ60" s="130"/>
      <c r="BA60" s="131">
        <f t="shared" si="571"/>
        <v>0</v>
      </c>
      <c r="BB60" s="130"/>
      <c r="BC60" s="131">
        <f t="shared" si="572"/>
        <v>0</v>
      </c>
      <c r="BD60" s="130"/>
      <c r="BE60" s="131">
        <f t="shared" si="573"/>
        <v>0</v>
      </c>
      <c r="BF60" s="130"/>
      <c r="BG60" s="131">
        <f t="shared" si="574"/>
        <v>0</v>
      </c>
      <c r="BH60" s="130"/>
      <c r="BI60" s="131">
        <f t="shared" si="575"/>
        <v>0</v>
      </c>
      <c r="BJ60" s="132">
        <v>0</v>
      </c>
      <c r="BK60" s="132">
        <v>0</v>
      </c>
      <c r="BL60" s="130"/>
      <c r="BM60" s="131">
        <f t="shared" si="576"/>
        <v>0</v>
      </c>
      <c r="BN60" s="130"/>
      <c r="BO60" s="131">
        <f t="shared" si="577"/>
        <v>0</v>
      </c>
      <c r="BP60" s="130"/>
      <c r="BQ60" s="131">
        <f t="shared" si="578"/>
        <v>0</v>
      </c>
      <c r="BR60" s="130"/>
      <c r="BS60" s="131">
        <f t="shared" si="579"/>
        <v>0</v>
      </c>
      <c r="BT60" s="130"/>
      <c r="BU60" s="131">
        <f t="shared" si="580"/>
        <v>0</v>
      </c>
      <c r="BV60" s="130">
        <v>5</v>
      </c>
      <c r="BW60" s="131">
        <f t="shared" si="581"/>
        <v>102053.7</v>
      </c>
      <c r="BX60" s="130"/>
      <c r="BY60" s="131">
        <f t="shared" si="582"/>
        <v>0</v>
      </c>
      <c r="BZ60" s="130"/>
      <c r="CA60" s="131">
        <f t="shared" si="583"/>
        <v>0</v>
      </c>
      <c r="CB60" s="134"/>
      <c r="CC60" s="131">
        <f t="shared" si="584"/>
        <v>0</v>
      </c>
      <c r="CD60" s="130"/>
      <c r="CE60" s="131">
        <f t="shared" si="584"/>
        <v>0</v>
      </c>
      <c r="CF60" s="132"/>
      <c r="CG60" s="131">
        <f t="shared" si="585"/>
        <v>0</v>
      </c>
      <c r="CH60" s="130"/>
      <c r="CI60" s="131">
        <f t="shared" si="586"/>
        <v>0</v>
      </c>
      <c r="CJ60" s="130"/>
      <c r="CK60" s="131">
        <f t="shared" si="587"/>
        <v>0</v>
      </c>
      <c r="CL60" s="130"/>
      <c r="CM60" s="131">
        <f t="shared" si="588"/>
        <v>0</v>
      </c>
      <c r="CN60" s="130">
        <v>2</v>
      </c>
      <c r="CO60" s="131">
        <f t="shared" si="589"/>
        <v>40821.479999999996</v>
      </c>
      <c r="CP60" s="130"/>
      <c r="CQ60" s="135">
        <f>SUM(CP60*$E60*$F60*$H60*$K60*$CQ$11)</f>
        <v>0</v>
      </c>
      <c r="CR60" s="130"/>
      <c r="CS60" s="135">
        <f>SUM(CR60*$E60*$F60*$H60*$K60*$CQ$11)</f>
        <v>0</v>
      </c>
      <c r="CT60" s="130"/>
      <c r="CU60" s="135">
        <f t="shared" si="590"/>
        <v>0</v>
      </c>
      <c r="CV60" s="132"/>
      <c r="CW60" s="135">
        <f t="shared" si="591"/>
        <v>0</v>
      </c>
      <c r="CX60" s="132">
        <v>12</v>
      </c>
      <c r="CY60" s="135">
        <f t="shared" si="592"/>
        <v>293914.65599999996</v>
      </c>
      <c r="CZ60" s="132"/>
      <c r="DA60" s="135">
        <f t="shared" si="593"/>
        <v>0</v>
      </c>
      <c r="DB60" s="130"/>
      <c r="DC60" s="135">
        <f t="shared" si="594"/>
        <v>0</v>
      </c>
      <c r="DD60" s="130"/>
      <c r="DE60" s="135">
        <f t="shared" si="595"/>
        <v>0</v>
      </c>
      <c r="DF60" s="130">
        <v>0</v>
      </c>
      <c r="DG60" s="135">
        <v>0</v>
      </c>
      <c r="DH60" s="132"/>
      <c r="DI60" s="135">
        <f t="shared" si="596"/>
        <v>0</v>
      </c>
      <c r="DJ60" s="130"/>
      <c r="DK60" s="135">
        <f t="shared" si="597"/>
        <v>0</v>
      </c>
      <c r="DL60" s="130">
        <v>1</v>
      </c>
      <c r="DM60" s="135">
        <f t="shared" si="598"/>
        <v>24492.887999999999</v>
      </c>
      <c r="DN60" s="130"/>
      <c r="DO60" s="135">
        <f t="shared" si="599"/>
        <v>0</v>
      </c>
      <c r="DP60" s="130"/>
      <c r="DQ60" s="135">
        <f t="shared" si="600"/>
        <v>0</v>
      </c>
      <c r="DR60" s="130"/>
      <c r="DS60" s="135">
        <f t="shared" si="601"/>
        <v>0</v>
      </c>
      <c r="DT60" s="130"/>
      <c r="DU60" s="135">
        <f t="shared" si="602"/>
        <v>0</v>
      </c>
      <c r="DV60" s="130"/>
      <c r="DW60" s="135">
        <f t="shared" si="603"/>
        <v>0</v>
      </c>
      <c r="DX60" s="130">
        <f>ROUND(10*0.75,0)</f>
        <v>8</v>
      </c>
      <c r="DY60" s="135">
        <f t="shared" si="604"/>
        <v>195943.10399999999</v>
      </c>
      <c r="DZ60" s="130"/>
      <c r="EA60" s="135">
        <f t="shared" si="605"/>
        <v>0</v>
      </c>
      <c r="EB60" s="130"/>
      <c r="EC60" s="135">
        <f t="shared" si="606"/>
        <v>0</v>
      </c>
      <c r="ED60" s="151"/>
      <c r="EE60" s="131">
        <f t="shared" si="607"/>
        <v>0</v>
      </c>
      <c r="EF60" s="130"/>
      <c r="EG60" s="131">
        <f t="shared" si="608"/>
        <v>0</v>
      </c>
      <c r="EH60" s="130"/>
      <c r="EI60" s="132"/>
      <c r="EJ60" s="130"/>
      <c r="EK60" s="132"/>
      <c r="EL60" s="130"/>
      <c r="EM60" s="131">
        <f t="shared" si="609"/>
        <v>0</v>
      </c>
      <c r="EN60" s="130"/>
      <c r="EO60" s="131">
        <f t="shared" si="610"/>
        <v>0</v>
      </c>
      <c r="EP60" s="130"/>
      <c r="EQ60" s="132"/>
      <c r="ER60" s="136"/>
      <c r="ES60" s="136"/>
      <c r="ET60" s="151"/>
      <c r="EU60" s="151"/>
      <c r="EV60" s="151"/>
      <c r="EW60" s="151"/>
      <c r="EX60" s="151"/>
      <c r="EY60" s="151"/>
      <c r="EZ60" s="137">
        <f t="shared" si="501"/>
        <v>28</v>
      </c>
      <c r="FA60" s="137">
        <f t="shared" si="501"/>
        <v>657225.82799999998</v>
      </c>
    </row>
    <row r="61" spans="1:157" s="2" customFormat="1" ht="39" customHeight="1" x14ac:dyDescent="0.25">
      <c r="A61" s="122"/>
      <c r="B61" s="122">
        <v>33</v>
      </c>
      <c r="C61" s="123" t="s">
        <v>257</v>
      </c>
      <c r="D61" s="182" t="s">
        <v>258</v>
      </c>
      <c r="E61" s="125">
        <v>15030</v>
      </c>
      <c r="F61" s="126">
        <v>0.52</v>
      </c>
      <c r="G61" s="127"/>
      <c r="H61" s="128">
        <v>1</v>
      </c>
      <c r="I61" s="194"/>
      <c r="J61" s="183">
        <v>1.4</v>
      </c>
      <c r="K61" s="183">
        <v>1.68</v>
      </c>
      <c r="L61" s="183">
        <v>2.23</v>
      </c>
      <c r="M61" s="186">
        <v>2.57</v>
      </c>
      <c r="N61" s="130"/>
      <c r="O61" s="131">
        <f t="shared" si="557"/>
        <v>0</v>
      </c>
      <c r="P61" s="187"/>
      <c r="Q61" s="131">
        <f t="shared" si="557"/>
        <v>0</v>
      </c>
      <c r="R61" s="131"/>
      <c r="S61" s="131">
        <v>0</v>
      </c>
      <c r="T61" s="131"/>
      <c r="U61" s="131"/>
      <c r="V61" s="132"/>
      <c r="W61" s="131">
        <f t="shared" si="558"/>
        <v>0</v>
      </c>
      <c r="X61" s="130"/>
      <c r="Y61" s="131">
        <f t="shared" si="559"/>
        <v>0</v>
      </c>
      <c r="Z61" s="130"/>
      <c r="AA61" s="131">
        <f t="shared" si="560"/>
        <v>0</v>
      </c>
      <c r="AB61" s="130"/>
      <c r="AC61" s="131">
        <f t="shared" si="561"/>
        <v>0</v>
      </c>
      <c r="AD61" s="132"/>
      <c r="AE61" s="131">
        <f t="shared" si="562"/>
        <v>0</v>
      </c>
      <c r="AF61" s="132"/>
      <c r="AG61" s="131">
        <f t="shared" si="563"/>
        <v>0</v>
      </c>
      <c r="AH61" s="132"/>
      <c r="AI61" s="131">
        <f t="shared" si="564"/>
        <v>0</v>
      </c>
      <c r="AJ61" s="132"/>
      <c r="AK61" s="132"/>
      <c r="AL61" s="132"/>
      <c r="AM61" s="132">
        <v>0</v>
      </c>
      <c r="AN61" s="130"/>
      <c r="AO61" s="131">
        <f t="shared" si="565"/>
        <v>0</v>
      </c>
      <c r="AP61" s="132"/>
      <c r="AQ61" s="131">
        <f t="shared" si="566"/>
        <v>0</v>
      </c>
      <c r="AR61" s="130"/>
      <c r="AS61" s="131">
        <f t="shared" si="567"/>
        <v>0</v>
      </c>
      <c r="AT61" s="130"/>
      <c r="AU61" s="131">
        <f t="shared" si="568"/>
        <v>0</v>
      </c>
      <c r="AV61" s="132">
        <v>0</v>
      </c>
      <c r="AW61" s="131">
        <f t="shared" si="569"/>
        <v>0</v>
      </c>
      <c r="AX61" s="132"/>
      <c r="AY61" s="131">
        <f t="shared" si="570"/>
        <v>0</v>
      </c>
      <c r="AZ61" s="130"/>
      <c r="BA61" s="131">
        <f t="shared" si="571"/>
        <v>0</v>
      </c>
      <c r="BB61" s="130"/>
      <c r="BC61" s="131">
        <f t="shared" si="572"/>
        <v>0</v>
      </c>
      <c r="BD61" s="130"/>
      <c r="BE61" s="131">
        <f t="shared" si="573"/>
        <v>0</v>
      </c>
      <c r="BF61" s="130"/>
      <c r="BG61" s="131">
        <f t="shared" si="574"/>
        <v>0</v>
      </c>
      <c r="BH61" s="130">
        <v>1</v>
      </c>
      <c r="BI61" s="131">
        <f t="shared" si="575"/>
        <v>10941.84</v>
      </c>
      <c r="BJ61" s="132">
        <v>0</v>
      </c>
      <c r="BK61" s="132">
        <v>0</v>
      </c>
      <c r="BL61" s="130"/>
      <c r="BM61" s="131">
        <f t="shared" si="576"/>
        <v>0</v>
      </c>
      <c r="BN61" s="130"/>
      <c r="BO61" s="131">
        <f t="shared" si="577"/>
        <v>0</v>
      </c>
      <c r="BP61" s="130"/>
      <c r="BQ61" s="131">
        <f t="shared" si="578"/>
        <v>0</v>
      </c>
      <c r="BR61" s="130"/>
      <c r="BS61" s="131">
        <f t="shared" si="579"/>
        <v>0</v>
      </c>
      <c r="BT61" s="130"/>
      <c r="BU61" s="131">
        <f t="shared" si="580"/>
        <v>0</v>
      </c>
      <c r="BV61" s="130"/>
      <c r="BW61" s="131">
        <f t="shared" si="581"/>
        <v>0</v>
      </c>
      <c r="BX61" s="130"/>
      <c r="BY61" s="131">
        <f t="shared" si="582"/>
        <v>0</v>
      </c>
      <c r="BZ61" s="130"/>
      <c r="CA61" s="131">
        <f t="shared" si="583"/>
        <v>0</v>
      </c>
      <c r="CB61" s="134"/>
      <c r="CC61" s="131">
        <f t="shared" si="584"/>
        <v>0</v>
      </c>
      <c r="CD61" s="130"/>
      <c r="CE61" s="131">
        <f t="shared" si="584"/>
        <v>0</v>
      </c>
      <c r="CF61" s="132">
        <v>0</v>
      </c>
      <c r="CG61" s="131">
        <f t="shared" si="585"/>
        <v>0</v>
      </c>
      <c r="CH61" s="130"/>
      <c r="CI61" s="131">
        <f t="shared" si="586"/>
        <v>0</v>
      </c>
      <c r="CJ61" s="130"/>
      <c r="CK61" s="131">
        <f t="shared" si="587"/>
        <v>0</v>
      </c>
      <c r="CL61" s="130">
        <v>10</v>
      </c>
      <c r="CM61" s="131">
        <f t="shared" si="588"/>
        <v>109418.4</v>
      </c>
      <c r="CN61" s="130">
        <v>22</v>
      </c>
      <c r="CO61" s="131">
        <f t="shared" si="589"/>
        <v>240720.48</v>
      </c>
      <c r="CP61" s="130">
        <v>9</v>
      </c>
      <c r="CQ61" s="135">
        <f>SUM(CP61*$E61*$F61*$H61*$K61*$CQ$11)</f>
        <v>118171.872</v>
      </c>
      <c r="CR61" s="130"/>
      <c r="CS61" s="135">
        <f>SUM(CR61*$E61*$F61*$H61*$K61*$CQ$11)</f>
        <v>0</v>
      </c>
      <c r="CT61" s="130"/>
      <c r="CU61" s="135">
        <f t="shared" si="590"/>
        <v>0</v>
      </c>
      <c r="CV61" s="132"/>
      <c r="CW61" s="135">
        <f t="shared" si="591"/>
        <v>0</v>
      </c>
      <c r="CX61" s="132"/>
      <c r="CY61" s="135">
        <f t="shared" si="592"/>
        <v>0</v>
      </c>
      <c r="CZ61" s="132"/>
      <c r="DA61" s="135">
        <f t="shared" si="593"/>
        <v>0</v>
      </c>
      <c r="DB61" s="130"/>
      <c r="DC61" s="135">
        <f t="shared" si="594"/>
        <v>0</v>
      </c>
      <c r="DD61" s="130"/>
      <c r="DE61" s="135">
        <f t="shared" si="595"/>
        <v>0</v>
      </c>
      <c r="DF61" s="130">
        <v>0</v>
      </c>
      <c r="DG61" s="135">
        <v>0</v>
      </c>
      <c r="DH61" s="132"/>
      <c r="DI61" s="135">
        <f t="shared" si="596"/>
        <v>0</v>
      </c>
      <c r="DJ61" s="130"/>
      <c r="DK61" s="135">
        <f t="shared" si="597"/>
        <v>0</v>
      </c>
      <c r="DL61" s="130">
        <v>6</v>
      </c>
      <c r="DM61" s="135">
        <f t="shared" si="598"/>
        <v>78781.247999999992</v>
      </c>
      <c r="DN61" s="130"/>
      <c r="DO61" s="135">
        <f t="shared" si="599"/>
        <v>0</v>
      </c>
      <c r="DP61" s="130"/>
      <c r="DQ61" s="135">
        <f t="shared" si="600"/>
        <v>0</v>
      </c>
      <c r="DR61" s="130"/>
      <c r="DS61" s="135">
        <f t="shared" si="601"/>
        <v>0</v>
      </c>
      <c r="DT61" s="130"/>
      <c r="DU61" s="135">
        <f t="shared" si="602"/>
        <v>0</v>
      </c>
      <c r="DV61" s="130"/>
      <c r="DW61" s="135">
        <f t="shared" si="603"/>
        <v>0</v>
      </c>
      <c r="DX61" s="130">
        <f>ROUND(1*0.75,0)</f>
        <v>1</v>
      </c>
      <c r="DY61" s="135">
        <f t="shared" si="604"/>
        <v>13130.208000000001</v>
      </c>
      <c r="DZ61" s="130">
        <f>ROUND(5*0.75,0)</f>
        <v>4</v>
      </c>
      <c r="EA61" s="135">
        <f t="shared" si="605"/>
        <v>69715.152000000002</v>
      </c>
      <c r="EB61" s="130">
        <v>0</v>
      </c>
      <c r="EC61" s="135">
        <f t="shared" si="606"/>
        <v>0</v>
      </c>
      <c r="ED61" s="130"/>
      <c r="EE61" s="131">
        <f t="shared" si="607"/>
        <v>0</v>
      </c>
      <c r="EF61" s="130"/>
      <c r="EG61" s="131">
        <f t="shared" si="608"/>
        <v>0</v>
      </c>
      <c r="EH61" s="130"/>
      <c r="EI61" s="132"/>
      <c r="EJ61" s="130"/>
      <c r="EK61" s="132"/>
      <c r="EL61" s="130"/>
      <c r="EM61" s="131">
        <f t="shared" si="609"/>
        <v>0</v>
      </c>
      <c r="EN61" s="130"/>
      <c r="EO61" s="131">
        <f t="shared" si="610"/>
        <v>0</v>
      </c>
      <c r="EP61" s="130"/>
      <c r="EQ61" s="132"/>
      <c r="ER61" s="136"/>
      <c r="ES61" s="136"/>
      <c r="ET61" s="151"/>
      <c r="EU61" s="151"/>
      <c r="EV61" s="151"/>
      <c r="EW61" s="151"/>
      <c r="EX61" s="151"/>
      <c r="EY61" s="151"/>
      <c r="EZ61" s="137">
        <f t="shared" si="501"/>
        <v>53</v>
      </c>
      <c r="FA61" s="137">
        <f t="shared" si="501"/>
        <v>640879.19999999995</v>
      </c>
    </row>
    <row r="62" spans="1:157" s="2" customFormat="1" ht="34.5" customHeight="1" x14ac:dyDescent="0.25">
      <c r="A62" s="122"/>
      <c r="B62" s="122">
        <v>34</v>
      </c>
      <c r="C62" s="123" t="s">
        <v>259</v>
      </c>
      <c r="D62" s="182" t="s">
        <v>260</v>
      </c>
      <c r="E62" s="125">
        <v>15030</v>
      </c>
      <c r="F62" s="126">
        <v>0.65</v>
      </c>
      <c r="G62" s="127"/>
      <c r="H62" s="128">
        <v>1</v>
      </c>
      <c r="I62" s="194"/>
      <c r="J62" s="183">
        <v>1.4</v>
      </c>
      <c r="K62" s="183">
        <v>1.68</v>
      </c>
      <c r="L62" s="183">
        <v>2.23</v>
      </c>
      <c r="M62" s="186">
        <v>2.57</v>
      </c>
      <c r="N62" s="130"/>
      <c r="O62" s="131">
        <f t="shared" si="557"/>
        <v>0</v>
      </c>
      <c r="P62" s="187"/>
      <c r="Q62" s="131">
        <f t="shared" si="557"/>
        <v>0</v>
      </c>
      <c r="R62" s="131"/>
      <c r="S62" s="131">
        <v>0</v>
      </c>
      <c r="T62" s="131"/>
      <c r="U62" s="131"/>
      <c r="V62" s="132"/>
      <c r="W62" s="131">
        <f t="shared" si="558"/>
        <v>0</v>
      </c>
      <c r="X62" s="130"/>
      <c r="Y62" s="131">
        <f t="shared" si="559"/>
        <v>0</v>
      </c>
      <c r="Z62" s="130"/>
      <c r="AA62" s="131">
        <f t="shared" si="560"/>
        <v>0</v>
      </c>
      <c r="AB62" s="130"/>
      <c r="AC62" s="131">
        <f t="shared" si="561"/>
        <v>0</v>
      </c>
      <c r="AD62" s="132"/>
      <c r="AE62" s="131">
        <f t="shared" si="562"/>
        <v>0</v>
      </c>
      <c r="AF62" s="132"/>
      <c r="AG62" s="131">
        <f t="shared" si="563"/>
        <v>0</v>
      </c>
      <c r="AH62" s="132"/>
      <c r="AI62" s="131">
        <f t="shared" si="564"/>
        <v>0</v>
      </c>
      <c r="AJ62" s="132"/>
      <c r="AK62" s="132"/>
      <c r="AL62" s="132"/>
      <c r="AM62" s="132">
        <v>0</v>
      </c>
      <c r="AN62" s="130"/>
      <c r="AO62" s="131">
        <f t="shared" si="565"/>
        <v>0</v>
      </c>
      <c r="AP62" s="132"/>
      <c r="AQ62" s="131">
        <f t="shared" si="566"/>
        <v>0</v>
      </c>
      <c r="AR62" s="130"/>
      <c r="AS62" s="131">
        <f t="shared" si="567"/>
        <v>0</v>
      </c>
      <c r="AT62" s="195"/>
      <c r="AU62" s="131">
        <f t="shared" si="568"/>
        <v>0</v>
      </c>
      <c r="AV62" s="132"/>
      <c r="AW62" s="131">
        <f t="shared" si="569"/>
        <v>0</v>
      </c>
      <c r="AX62" s="132"/>
      <c r="AY62" s="131">
        <f t="shared" si="570"/>
        <v>0</v>
      </c>
      <c r="AZ62" s="130"/>
      <c r="BA62" s="131">
        <f t="shared" si="571"/>
        <v>0</v>
      </c>
      <c r="BB62" s="130"/>
      <c r="BC62" s="131">
        <f t="shared" si="572"/>
        <v>0</v>
      </c>
      <c r="BD62" s="130"/>
      <c r="BE62" s="131">
        <f t="shared" si="573"/>
        <v>0</v>
      </c>
      <c r="BF62" s="130"/>
      <c r="BG62" s="131">
        <f t="shared" si="574"/>
        <v>0</v>
      </c>
      <c r="BH62" s="130">
        <v>240</v>
      </c>
      <c r="BI62" s="131">
        <f t="shared" si="575"/>
        <v>3282552</v>
      </c>
      <c r="BJ62" s="132">
        <v>0</v>
      </c>
      <c r="BK62" s="132">
        <v>0</v>
      </c>
      <c r="BL62" s="130"/>
      <c r="BM62" s="131">
        <f t="shared" si="576"/>
        <v>0</v>
      </c>
      <c r="BN62" s="130"/>
      <c r="BO62" s="131">
        <f t="shared" si="577"/>
        <v>0</v>
      </c>
      <c r="BP62" s="130"/>
      <c r="BQ62" s="131">
        <f t="shared" si="578"/>
        <v>0</v>
      </c>
      <c r="BR62" s="130">
        <v>602</v>
      </c>
      <c r="BS62" s="131">
        <f>(BR62*$E62*$F62*$H62*$J62*BS$11)/12*11+(BR62*$E62*$F62*$H62*$J62*BS$11*$BS$12)/12</f>
        <v>9617372.5308569986</v>
      </c>
      <c r="BT62" s="130">
        <v>572</v>
      </c>
      <c r="BU62" s="131">
        <f t="shared" si="580"/>
        <v>7823415.5999999996</v>
      </c>
      <c r="BV62" s="130">
        <v>512</v>
      </c>
      <c r="BW62" s="131">
        <f t="shared" si="581"/>
        <v>7002777.5999999996</v>
      </c>
      <c r="BX62" s="130">
        <v>424</v>
      </c>
      <c r="BY62" s="131">
        <f t="shared" si="582"/>
        <v>5799175.1999999993</v>
      </c>
      <c r="BZ62" s="130"/>
      <c r="CA62" s="131">
        <f t="shared" si="583"/>
        <v>0</v>
      </c>
      <c r="CB62" s="134"/>
      <c r="CC62" s="131">
        <f t="shared" si="584"/>
        <v>0</v>
      </c>
      <c r="CD62" s="130">
        <v>3</v>
      </c>
      <c r="CE62" s="131">
        <f t="shared" si="584"/>
        <v>41031.899999999994</v>
      </c>
      <c r="CF62" s="132"/>
      <c r="CG62" s="131">
        <f t="shared" si="585"/>
        <v>0</v>
      </c>
      <c r="CH62" s="130"/>
      <c r="CI62" s="131">
        <f t="shared" si="586"/>
        <v>0</v>
      </c>
      <c r="CJ62" s="130"/>
      <c r="CK62" s="131">
        <f t="shared" si="587"/>
        <v>0</v>
      </c>
      <c r="CL62" s="130"/>
      <c r="CM62" s="131">
        <f t="shared" si="588"/>
        <v>0</v>
      </c>
      <c r="CN62" s="130">
        <v>1748</v>
      </c>
      <c r="CO62" s="131">
        <f t="shared" si="589"/>
        <v>23907920.399999999</v>
      </c>
      <c r="CP62" s="130">
        <v>22</v>
      </c>
      <c r="CQ62" s="135">
        <f>SUM(CP62*$E62*$F62*$H62*$K62*$CQ$11)</f>
        <v>361080.72</v>
      </c>
      <c r="CR62" s="130"/>
      <c r="CS62" s="135">
        <f>SUM(CR62*$E62*$F62*$H62*$K62*$CQ$11)</f>
        <v>0</v>
      </c>
      <c r="CT62" s="130"/>
      <c r="CU62" s="135">
        <f t="shared" ref="CU62" si="611">SUM(CT62*$E62*$F62*$H62*$K62*$CQ$11)</f>
        <v>0</v>
      </c>
      <c r="CV62" s="132"/>
      <c r="CW62" s="135">
        <f t="shared" ref="CW62" si="612">SUM(CV62*$E62*$F62*$H62*$K62*$CQ$11)</f>
        <v>0</v>
      </c>
      <c r="CX62" s="132">
        <v>70</v>
      </c>
      <c r="CY62" s="135">
        <f t="shared" ref="CY62" si="613">SUM(CX62*$E62*$F62*$H62*$K62*$CQ$11)</f>
        <v>1148893.2</v>
      </c>
      <c r="CZ62" s="132"/>
      <c r="DA62" s="135">
        <f t="shared" ref="DA62" si="614">SUM(CZ62*$E62*$F62*$H62*$K62*$CQ$11)</f>
        <v>0</v>
      </c>
      <c r="DB62" s="130"/>
      <c r="DC62" s="135">
        <f t="shared" ref="DC62" si="615">SUM(DB62*$E62*$F62*$H62*$K62*$CQ$11)</f>
        <v>0</v>
      </c>
      <c r="DD62" s="130"/>
      <c r="DE62" s="135">
        <f t="shared" ref="DE62" si="616">SUM(DD62*$E62*$F62*$H62*$K62*$CQ$11)</f>
        <v>0</v>
      </c>
      <c r="DF62" s="130">
        <v>0</v>
      </c>
      <c r="DG62" s="135">
        <v>0</v>
      </c>
      <c r="DH62" s="132"/>
      <c r="DI62" s="135">
        <f t="shared" ref="DI62" si="617">SUM(DH62*$E62*$F62*$H62*$K62*$CQ$11)</f>
        <v>0</v>
      </c>
      <c r="DJ62" s="130"/>
      <c r="DK62" s="135">
        <f t="shared" ref="DK62" si="618">SUM(DJ62*$E62*$F62*$H62*$K62*$CQ$11)</f>
        <v>0</v>
      </c>
      <c r="DL62" s="130">
        <v>118</v>
      </c>
      <c r="DM62" s="135">
        <f t="shared" ref="DM62" si="619">SUM(DL62*$E62*$F62*$H62*$K62*$CQ$11)</f>
        <v>1936705.68</v>
      </c>
      <c r="DN62" s="130"/>
      <c r="DO62" s="135">
        <f t="shared" ref="DO62" si="620">SUM(DN62*$E62*$F62*$H62*$K62*$CQ$11)</f>
        <v>0</v>
      </c>
      <c r="DP62" s="130"/>
      <c r="DQ62" s="135">
        <f t="shared" ref="DQ62" si="621">SUM(DP62*$E62*$F62*$H62*$K62*$CQ$11)</f>
        <v>0</v>
      </c>
      <c r="DR62" s="130"/>
      <c r="DS62" s="135">
        <f t="shared" ref="DS62" si="622">SUM(DR62*$E62*$F62*$H62*$K62*$CQ$11)</f>
        <v>0</v>
      </c>
      <c r="DT62" s="130"/>
      <c r="DU62" s="135">
        <f t="shared" ref="DU62" si="623">SUM(DT62*$E62*$F62*$H62*$K62*$CQ$11)</f>
        <v>0</v>
      </c>
      <c r="DV62" s="130">
        <v>15</v>
      </c>
      <c r="DW62" s="135">
        <f t="shared" ref="DW62" si="624">SUM(DV62*$E62*$F62*$H62*$K62*$CQ$11)</f>
        <v>246191.4</v>
      </c>
      <c r="DX62" s="130"/>
      <c r="DY62" s="135">
        <f t="shared" ref="DY62" si="625">SUM(DX62*$E62*$F62*$H62*$K62*$CQ$11)</f>
        <v>0</v>
      </c>
      <c r="DZ62" s="130"/>
      <c r="EA62" s="135">
        <f t="shared" si="605"/>
        <v>0</v>
      </c>
      <c r="EB62" s="130"/>
      <c r="EC62" s="135">
        <f t="shared" si="606"/>
        <v>0</v>
      </c>
      <c r="ED62" s="130"/>
      <c r="EE62" s="131">
        <f t="shared" si="607"/>
        <v>0</v>
      </c>
      <c r="EF62" s="130"/>
      <c r="EG62" s="131">
        <f t="shared" si="608"/>
        <v>0</v>
      </c>
      <c r="EH62" s="130"/>
      <c r="EI62" s="132"/>
      <c r="EJ62" s="130"/>
      <c r="EK62" s="132"/>
      <c r="EL62" s="130"/>
      <c r="EM62" s="131">
        <f t="shared" si="609"/>
        <v>0</v>
      </c>
      <c r="EN62" s="130"/>
      <c r="EO62" s="131">
        <f t="shared" si="610"/>
        <v>0</v>
      </c>
      <c r="EP62" s="130"/>
      <c r="EQ62" s="132"/>
      <c r="ER62" s="136"/>
      <c r="ES62" s="136"/>
      <c r="ET62" s="151"/>
      <c r="EU62" s="151"/>
      <c r="EV62" s="151"/>
      <c r="EW62" s="151"/>
      <c r="EX62" s="151"/>
      <c r="EY62" s="151"/>
      <c r="EZ62" s="137">
        <f t="shared" si="501"/>
        <v>4326</v>
      </c>
      <c r="FA62" s="137">
        <f t="shared" si="501"/>
        <v>61167116.230857</v>
      </c>
    </row>
    <row r="63" spans="1:157" s="181" customFormat="1" ht="15" x14ac:dyDescent="0.25">
      <c r="A63" s="199">
        <v>13</v>
      </c>
      <c r="B63" s="199"/>
      <c r="C63" s="111" t="s">
        <v>261</v>
      </c>
      <c r="D63" s="189" t="s">
        <v>262</v>
      </c>
      <c r="E63" s="125">
        <v>15030</v>
      </c>
      <c r="F63" s="190"/>
      <c r="G63" s="127"/>
      <c r="H63" s="115"/>
      <c r="I63" s="177"/>
      <c r="J63" s="200">
        <v>1.4</v>
      </c>
      <c r="K63" s="200">
        <v>1.68</v>
      </c>
      <c r="L63" s="200">
        <v>2.23</v>
      </c>
      <c r="M63" s="211">
        <v>2.57</v>
      </c>
      <c r="N63" s="159">
        <f t="shared" ref="N63:BY63" si="626">SUM(N64:N65)</f>
        <v>90</v>
      </c>
      <c r="O63" s="159">
        <f t="shared" si="626"/>
        <v>1515024</v>
      </c>
      <c r="P63" s="159">
        <f t="shared" si="626"/>
        <v>0</v>
      </c>
      <c r="Q63" s="159">
        <f t="shared" si="626"/>
        <v>0</v>
      </c>
      <c r="R63" s="159">
        <v>0</v>
      </c>
      <c r="S63" s="159">
        <v>0</v>
      </c>
      <c r="T63" s="159">
        <v>0</v>
      </c>
      <c r="U63" s="159">
        <v>0</v>
      </c>
      <c r="V63" s="159">
        <f t="shared" si="626"/>
        <v>0</v>
      </c>
      <c r="W63" s="159">
        <f t="shared" si="626"/>
        <v>0</v>
      </c>
      <c r="X63" s="159">
        <f t="shared" si="626"/>
        <v>0</v>
      </c>
      <c r="Y63" s="159">
        <f t="shared" si="626"/>
        <v>0</v>
      </c>
      <c r="Z63" s="159">
        <f t="shared" si="626"/>
        <v>0</v>
      </c>
      <c r="AA63" s="159">
        <f t="shared" si="626"/>
        <v>0</v>
      </c>
      <c r="AB63" s="159">
        <f t="shared" si="626"/>
        <v>0</v>
      </c>
      <c r="AC63" s="159">
        <f t="shared" si="626"/>
        <v>0</v>
      </c>
      <c r="AD63" s="159">
        <f t="shared" si="626"/>
        <v>300</v>
      </c>
      <c r="AE63" s="159">
        <f t="shared" si="626"/>
        <v>5050080</v>
      </c>
      <c r="AF63" s="159">
        <f t="shared" si="626"/>
        <v>0</v>
      </c>
      <c r="AG63" s="159">
        <f t="shared" si="626"/>
        <v>0</v>
      </c>
      <c r="AH63" s="159">
        <f t="shared" si="626"/>
        <v>700</v>
      </c>
      <c r="AI63" s="159">
        <f t="shared" si="626"/>
        <v>11783520</v>
      </c>
      <c r="AJ63" s="159">
        <f t="shared" si="626"/>
        <v>0</v>
      </c>
      <c r="AK63" s="159">
        <f t="shared" si="626"/>
        <v>0</v>
      </c>
      <c r="AL63" s="159">
        <f t="shared" si="626"/>
        <v>425</v>
      </c>
      <c r="AM63" s="159">
        <f t="shared" si="626"/>
        <v>8585136</v>
      </c>
      <c r="AN63" s="159">
        <f t="shared" si="626"/>
        <v>559</v>
      </c>
      <c r="AO63" s="159">
        <f t="shared" si="626"/>
        <v>9409982.3999999985</v>
      </c>
      <c r="AP63" s="159">
        <f t="shared" si="626"/>
        <v>0</v>
      </c>
      <c r="AQ63" s="159">
        <f t="shared" si="626"/>
        <v>0</v>
      </c>
      <c r="AR63" s="159">
        <f t="shared" si="626"/>
        <v>0</v>
      </c>
      <c r="AS63" s="159">
        <f t="shared" si="626"/>
        <v>0</v>
      </c>
      <c r="AT63" s="159">
        <f t="shared" si="626"/>
        <v>0</v>
      </c>
      <c r="AU63" s="159">
        <f t="shared" si="626"/>
        <v>0</v>
      </c>
      <c r="AV63" s="159">
        <f t="shared" si="626"/>
        <v>0</v>
      </c>
      <c r="AW63" s="159">
        <f t="shared" si="626"/>
        <v>0</v>
      </c>
      <c r="AX63" s="159">
        <f t="shared" si="626"/>
        <v>0</v>
      </c>
      <c r="AY63" s="159">
        <f t="shared" si="626"/>
        <v>0</v>
      </c>
      <c r="AZ63" s="159">
        <f t="shared" si="626"/>
        <v>0</v>
      </c>
      <c r="BA63" s="159">
        <f t="shared" si="626"/>
        <v>0</v>
      </c>
      <c r="BB63" s="159">
        <f t="shared" si="626"/>
        <v>600</v>
      </c>
      <c r="BC63" s="159">
        <f t="shared" si="626"/>
        <v>10100160</v>
      </c>
      <c r="BD63" s="159">
        <f t="shared" si="626"/>
        <v>1300</v>
      </c>
      <c r="BE63" s="159">
        <f t="shared" si="626"/>
        <v>21883680</v>
      </c>
      <c r="BF63" s="159">
        <f t="shared" si="626"/>
        <v>836</v>
      </c>
      <c r="BG63" s="159">
        <f t="shared" si="626"/>
        <v>14072889.6</v>
      </c>
      <c r="BH63" s="159">
        <f t="shared" si="626"/>
        <v>1165</v>
      </c>
      <c r="BI63" s="159">
        <f t="shared" si="626"/>
        <v>19611144</v>
      </c>
      <c r="BJ63" s="121">
        <v>227</v>
      </c>
      <c r="BK63" s="121">
        <v>3821227.2000000142</v>
      </c>
      <c r="BL63" s="159">
        <f t="shared" si="626"/>
        <v>1100</v>
      </c>
      <c r="BM63" s="159">
        <f t="shared" si="626"/>
        <v>18516960</v>
      </c>
      <c r="BN63" s="159">
        <f t="shared" si="626"/>
        <v>592</v>
      </c>
      <c r="BO63" s="159">
        <f t="shared" si="626"/>
        <v>9965491.1999999993</v>
      </c>
      <c r="BP63" s="159">
        <f t="shared" si="626"/>
        <v>1500</v>
      </c>
      <c r="BQ63" s="159">
        <f t="shared" si="626"/>
        <v>25250400</v>
      </c>
      <c r="BR63" s="159">
        <f t="shared" si="626"/>
        <v>0</v>
      </c>
      <c r="BS63" s="159">
        <f t="shared" si="626"/>
        <v>0</v>
      </c>
      <c r="BT63" s="159">
        <f t="shared" si="626"/>
        <v>0</v>
      </c>
      <c r="BU63" s="159">
        <f t="shared" si="626"/>
        <v>0</v>
      </c>
      <c r="BV63" s="159">
        <f t="shared" si="626"/>
        <v>0</v>
      </c>
      <c r="BW63" s="159">
        <f t="shared" si="626"/>
        <v>0</v>
      </c>
      <c r="BX63" s="159">
        <f t="shared" si="626"/>
        <v>0</v>
      </c>
      <c r="BY63" s="159">
        <f t="shared" si="626"/>
        <v>0</v>
      </c>
      <c r="BZ63" s="159">
        <f t="shared" ref="BZ63:EK63" si="627">SUM(BZ64:BZ65)</f>
        <v>100</v>
      </c>
      <c r="CA63" s="159">
        <f t="shared" si="627"/>
        <v>1683360</v>
      </c>
      <c r="CB63" s="159">
        <f t="shared" si="627"/>
        <v>115</v>
      </c>
      <c r="CC63" s="159">
        <f t="shared" si="627"/>
        <v>1935863.9999999998</v>
      </c>
      <c r="CD63" s="159">
        <f t="shared" si="627"/>
        <v>438</v>
      </c>
      <c r="CE63" s="159">
        <f t="shared" si="627"/>
        <v>7373116.7999999998</v>
      </c>
      <c r="CF63" s="159">
        <f t="shared" si="627"/>
        <v>150</v>
      </c>
      <c r="CG63" s="159">
        <f t="shared" si="627"/>
        <v>2525040</v>
      </c>
      <c r="CH63" s="159">
        <f t="shared" si="627"/>
        <v>377</v>
      </c>
      <c r="CI63" s="159">
        <f t="shared" si="627"/>
        <v>6346267.1999999993</v>
      </c>
      <c r="CJ63" s="159">
        <f t="shared" si="627"/>
        <v>200</v>
      </c>
      <c r="CK63" s="159">
        <f t="shared" si="627"/>
        <v>3366720</v>
      </c>
      <c r="CL63" s="159">
        <f t="shared" si="627"/>
        <v>526</v>
      </c>
      <c r="CM63" s="159">
        <f t="shared" si="627"/>
        <v>8854473.5999999996</v>
      </c>
      <c r="CN63" s="159">
        <f t="shared" si="627"/>
        <v>1446</v>
      </c>
      <c r="CO63" s="159">
        <f t="shared" si="627"/>
        <v>24341385.599999998</v>
      </c>
      <c r="CP63" s="180">
        <f t="shared" si="627"/>
        <v>1027</v>
      </c>
      <c r="CQ63" s="159">
        <f t="shared" si="627"/>
        <v>20745728.640000001</v>
      </c>
      <c r="CR63" s="180">
        <f t="shared" si="627"/>
        <v>231</v>
      </c>
      <c r="CS63" s="159">
        <f t="shared" si="627"/>
        <v>4661223.8399999915</v>
      </c>
      <c r="CT63" s="159">
        <f t="shared" si="627"/>
        <v>500</v>
      </c>
      <c r="CU63" s="159">
        <f t="shared" si="627"/>
        <v>10100160</v>
      </c>
      <c r="CV63" s="159">
        <f t="shared" si="627"/>
        <v>850</v>
      </c>
      <c r="CW63" s="159">
        <f t="shared" si="627"/>
        <v>17170272</v>
      </c>
      <c r="CX63" s="159">
        <f t="shared" si="627"/>
        <v>0</v>
      </c>
      <c r="CY63" s="159">
        <f t="shared" si="627"/>
        <v>0</v>
      </c>
      <c r="CZ63" s="159">
        <f t="shared" si="627"/>
        <v>0</v>
      </c>
      <c r="DA63" s="159">
        <f t="shared" si="627"/>
        <v>0</v>
      </c>
      <c r="DB63" s="159">
        <f t="shared" si="627"/>
        <v>108</v>
      </c>
      <c r="DC63" s="159">
        <f t="shared" si="627"/>
        <v>2181634.56</v>
      </c>
      <c r="DD63" s="159">
        <f t="shared" si="627"/>
        <v>145</v>
      </c>
      <c r="DE63" s="159">
        <f t="shared" si="627"/>
        <v>2929046.4</v>
      </c>
      <c r="DF63" s="180">
        <v>317</v>
      </c>
      <c r="DG63" s="159">
        <v>6355614.700000016</v>
      </c>
      <c r="DH63" s="159">
        <f t="shared" si="627"/>
        <v>100</v>
      </c>
      <c r="DI63" s="159">
        <f t="shared" si="627"/>
        <v>2020032</v>
      </c>
      <c r="DJ63" s="159">
        <f t="shared" si="627"/>
        <v>50</v>
      </c>
      <c r="DK63" s="159">
        <f t="shared" si="627"/>
        <v>1010016</v>
      </c>
      <c r="DL63" s="159">
        <f t="shared" si="627"/>
        <v>504</v>
      </c>
      <c r="DM63" s="159">
        <f t="shared" si="627"/>
        <v>10180961.279999999</v>
      </c>
      <c r="DN63" s="159">
        <f t="shared" si="627"/>
        <v>147</v>
      </c>
      <c r="DO63" s="159">
        <f t="shared" si="627"/>
        <v>2969447.04</v>
      </c>
      <c r="DP63" s="159">
        <f t="shared" si="627"/>
        <v>383</v>
      </c>
      <c r="DQ63" s="159">
        <f t="shared" si="627"/>
        <v>7736722.5599999996</v>
      </c>
      <c r="DR63" s="159">
        <f t="shared" si="627"/>
        <v>178</v>
      </c>
      <c r="DS63" s="159">
        <f t="shared" si="627"/>
        <v>3595656.96</v>
      </c>
      <c r="DT63" s="159">
        <f t="shared" si="627"/>
        <v>190</v>
      </c>
      <c r="DU63" s="159">
        <f t="shared" si="627"/>
        <v>3838060.8</v>
      </c>
      <c r="DV63" s="159">
        <f t="shared" si="627"/>
        <v>55</v>
      </c>
      <c r="DW63" s="159">
        <f t="shared" si="627"/>
        <v>1111017.5999999999</v>
      </c>
      <c r="DX63" s="159">
        <f t="shared" si="627"/>
        <v>1</v>
      </c>
      <c r="DY63" s="159">
        <f t="shared" si="627"/>
        <v>20200.32</v>
      </c>
      <c r="DZ63" s="159">
        <f t="shared" si="627"/>
        <v>8</v>
      </c>
      <c r="EA63" s="159">
        <f t="shared" si="627"/>
        <v>214508.16</v>
      </c>
      <c r="EB63" s="159">
        <f t="shared" si="627"/>
        <v>41</v>
      </c>
      <c r="EC63" s="159">
        <f t="shared" si="627"/>
        <v>1266968.8799999999</v>
      </c>
      <c r="ED63" s="159">
        <f t="shared" si="627"/>
        <v>0</v>
      </c>
      <c r="EE63" s="159">
        <f t="shared" si="627"/>
        <v>0</v>
      </c>
      <c r="EF63" s="159">
        <f t="shared" si="627"/>
        <v>13</v>
      </c>
      <c r="EG63" s="159">
        <f t="shared" si="627"/>
        <v>218836.8</v>
      </c>
      <c r="EH63" s="159">
        <f t="shared" si="627"/>
        <v>0</v>
      </c>
      <c r="EI63" s="159">
        <f t="shared" si="627"/>
        <v>0</v>
      </c>
      <c r="EJ63" s="159">
        <f t="shared" si="627"/>
        <v>0</v>
      </c>
      <c r="EK63" s="159">
        <f t="shared" si="627"/>
        <v>0</v>
      </c>
      <c r="EL63" s="159">
        <f t="shared" ref="EL63:FA63" si="628">SUM(EL64:EL65)</f>
        <v>0</v>
      </c>
      <c r="EM63" s="159">
        <f t="shared" si="628"/>
        <v>0</v>
      </c>
      <c r="EN63" s="159">
        <f t="shared" si="628"/>
        <v>0</v>
      </c>
      <c r="EO63" s="159">
        <f t="shared" si="628"/>
        <v>0</v>
      </c>
      <c r="EP63" s="159">
        <f t="shared" si="628"/>
        <v>0</v>
      </c>
      <c r="EQ63" s="159">
        <f t="shared" si="628"/>
        <v>0</v>
      </c>
      <c r="ER63" s="159">
        <f t="shared" si="628"/>
        <v>0</v>
      </c>
      <c r="ES63" s="159">
        <f t="shared" si="628"/>
        <v>0</v>
      </c>
      <c r="ET63" s="159">
        <f t="shared" si="628"/>
        <v>0</v>
      </c>
      <c r="EU63" s="159">
        <f t="shared" si="628"/>
        <v>0</v>
      </c>
      <c r="EV63" s="159">
        <f t="shared" si="628"/>
        <v>0</v>
      </c>
      <c r="EW63" s="159">
        <f t="shared" si="628"/>
        <v>0</v>
      </c>
      <c r="EX63" s="159"/>
      <c r="EY63" s="159"/>
      <c r="EZ63" s="159">
        <f t="shared" si="628"/>
        <v>17594</v>
      </c>
      <c r="FA63" s="159">
        <f t="shared" si="628"/>
        <v>314318030.14000005</v>
      </c>
    </row>
    <row r="64" spans="1:157" s="2" customFormat="1" ht="30" x14ac:dyDescent="0.25">
      <c r="A64" s="122"/>
      <c r="B64" s="122">
        <v>39</v>
      </c>
      <c r="C64" s="123" t="s">
        <v>263</v>
      </c>
      <c r="D64" s="182" t="s">
        <v>264</v>
      </c>
      <c r="E64" s="125">
        <v>15030</v>
      </c>
      <c r="F64" s="126">
        <v>0.8</v>
      </c>
      <c r="G64" s="127"/>
      <c r="H64" s="128">
        <v>1</v>
      </c>
      <c r="I64" s="194"/>
      <c r="J64" s="183">
        <v>1.4</v>
      </c>
      <c r="K64" s="183">
        <v>1.68</v>
      </c>
      <c r="L64" s="183">
        <v>2.23</v>
      </c>
      <c r="M64" s="186">
        <v>2.57</v>
      </c>
      <c r="N64" s="130">
        <v>90</v>
      </c>
      <c r="O64" s="131">
        <f t="shared" ref="O64:Q65" si="629">N64*$E64*$F64*$H64*$J64*O$11</f>
        <v>1515024</v>
      </c>
      <c r="P64" s="187"/>
      <c r="Q64" s="131">
        <f t="shared" si="629"/>
        <v>0</v>
      </c>
      <c r="R64" s="131"/>
      <c r="S64" s="131">
        <v>0</v>
      </c>
      <c r="T64" s="131"/>
      <c r="U64" s="131"/>
      <c r="V64" s="132"/>
      <c r="W64" s="131">
        <f t="shared" ref="W64:W65" si="630">V64*$E64*$F64*$H64*$J64*W$11</f>
        <v>0</v>
      </c>
      <c r="X64" s="130"/>
      <c r="Y64" s="131">
        <f t="shared" ref="Y64:Y65" si="631">X64*$E64*$F64*$H64*$J64*Y$11</f>
        <v>0</v>
      </c>
      <c r="Z64" s="130"/>
      <c r="AA64" s="131">
        <f t="shared" ref="AA64:AA65" si="632">Z64*$E64*$F64*$H64*$J64*AA$11</f>
        <v>0</v>
      </c>
      <c r="AB64" s="130"/>
      <c r="AC64" s="131">
        <f t="shared" ref="AC64:AC65" si="633">AB64*$E64*$F64*$H64*$J64*AC$11</f>
        <v>0</v>
      </c>
      <c r="AD64" s="132">
        <v>300</v>
      </c>
      <c r="AE64" s="131">
        <f t="shared" ref="AE64:AE65" si="634">AD64*$E64*$F64*$H64*$J64*AE$11</f>
        <v>5050080</v>
      </c>
      <c r="AF64" s="132"/>
      <c r="AG64" s="131">
        <f t="shared" ref="AG64:AG65" si="635">AF64*$E64*$F64*$H64*$J64*AG$11</f>
        <v>0</v>
      </c>
      <c r="AH64" s="132">
        <v>700</v>
      </c>
      <c r="AI64" s="131">
        <f t="shared" ref="AI64:AI65" si="636">AH64*$E64*$F64*$H64*$J64*AI$11</f>
        <v>11783520</v>
      </c>
      <c r="AJ64" s="132"/>
      <c r="AK64" s="132"/>
      <c r="AL64" s="132">
        <v>425</v>
      </c>
      <c r="AM64" s="135">
        <f>SUM(AL64*$E64*$F64*$H64*$K64*$AM$11)</f>
        <v>8585136</v>
      </c>
      <c r="AN64" s="130">
        <v>559</v>
      </c>
      <c r="AO64" s="131">
        <f t="shared" ref="AO64:AO65" si="637">AN64*$E64*$F64*$H64*$J64*AO$11</f>
        <v>9409982.3999999985</v>
      </c>
      <c r="AP64" s="132"/>
      <c r="AQ64" s="131">
        <f t="shared" ref="AQ64:AQ65" si="638">AP64*$E64*$F64*$H64*$J64*AQ$11</f>
        <v>0</v>
      </c>
      <c r="AR64" s="130"/>
      <c r="AS64" s="131">
        <f t="shared" ref="AS64:AS65" si="639">AR64*$E64*$F64*$H64*$J64*AS$11</f>
        <v>0</v>
      </c>
      <c r="AT64" s="130"/>
      <c r="AU64" s="131">
        <f t="shared" ref="AU64:AU65" si="640">AT64*$E64*$F64*$H64*$J64*AU$11</f>
        <v>0</v>
      </c>
      <c r="AV64" s="132"/>
      <c r="AW64" s="131">
        <f t="shared" ref="AW64:AW65" si="641">AV64*$E64*$F64*$H64*$J64*AW$11</f>
        <v>0</v>
      </c>
      <c r="AX64" s="132"/>
      <c r="AY64" s="131">
        <f t="shared" ref="AY64:AY65" si="642">AX64*$E64*$F64*$H64*$J64*AY$11</f>
        <v>0</v>
      </c>
      <c r="AZ64" s="130"/>
      <c r="BA64" s="131">
        <f t="shared" ref="BA64:BA65" si="643">AZ64*$E64*$F64*$H64*$J64*BA$11</f>
        <v>0</v>
      </c>
      <c r="BB64" s="130">
        <v>600</v>
      </c>
      <c r="BC64" s="131">
        <f t="shared" ref="BC64:BC65" si="644">BB64*$E64*$F64*$H64*$J64*BC$11</f>
        <v>10100160</v>
      </c>
      <c r="BD64" s="130">
        <v>1300</v>
      </c>
      <c r="BE64" s="131">
        <f t="shared" ref="BE64:BE65" si="645">BD64*$E64*$F64*$H64*$J64*BE$11</f>
        <v>21883680</v>
      </c>
      <c r="BF64" s="130">
        <v>836</v>
      </c>
      <c r="BG64" s="131">
        <f t="shared" ref="BG64:BG65" si="646">BF64*$E64*$F64*$H64*$J64*BG$11</f>
        <v>14072889.6</v>
      </c>
      <c r="BH64" s="130">
        <v>1165</v>
      </c>
      <c r="BI64" s="131">
        <f t="shared" ref="BI64:BI65" si="647">BH64*$E64*$F64*$H64*$J64*BI$11</f>
        <v>19611144</v>
      </c>
      <c r="BJ64" s="132">
        <v>227</v>
      </c>
      <c r="BK64" s="132">
        <v>3821227.2000000142</v>
      </c>
      <c r="BL64" s="130">
        <v>1100</v>
      </c>
      <c r="BM64" s="131">
        <f t="shared" ref="BM64:BM65" si="648">BL64*$E64*$F64*$H64*$J64*BM$11</f>
        <v>18516960</v>
      </c>
      <c r="BN64" s="130">
        <v>592</v>
      </c>
      <c r="BO64" s="131">
        <f t="shared" ref="BO64:BO65" si="649">BN64*$E64*$F64*$H64*$J64*BO$11</f>
        <v>9965491.1999999993</v>
      </c>
      <c r="BP64" s="130">
        <v>1500</v>
      </c>
      <c r="BQ64" s="131">
        <f t="shared" ref="BQ64:BQ65" si="650">BP64*$E64*$F64*$H64*$J64*BQ$11</f>
        <v>25250400</v>
      </c>
      <c r="BR64" s="130"/>
      <c r="BS64" s="131">
        <f t="shared" ref="BS64:BS65" si="651">BR64*$E64*$F64*$H64*$J64*BS$11</f>
        <v>0</v>
      </c>
      <c r="BT64" s="130"/>
      <c r="BU64" s="131">
        <f t="shared" ref="BU64:BU65" si="652">BT64*$E64*$F64*$H64*$J64*BU$11</f>
        <v>0</v>
      </c>
      <c r="BV64" s="130"/>
      <c r="BW64" s="131">
        <f t="shared" ref="BW64:BW65" si="653">BV64*$E64*$F64*$H64*$J64*BW$11</f>
        <v>0</v>
      </c>
      <c r="BX64" s="130"/>
      <c r="BY64" s="131">
        <f t="shared" ref="BY64:BY65" si="654">BX64*$E64*$F64*$H64*$J64*BY$11</f>
        <v>0</v>
      </c>
      <c r="BZ64" s="130">
        <v>100</v>
      </c>
      <c r="CA64" s="131">
        <f t="shared" ref="CA64:CA65" si="655">BZ64*$E64*$F64*$H64*$J64*CA$11</f>
        <v>1683360</v>
      </c>
      <c r="CB64" s="134">
        <v>115</v>
      </c>
      <c r="CC64" s="131">
        <f t="shared" ref="CC64:CE65" si="656">CB64*$E64*$F64*$H64*$J64*CC$11</f>
        <v>1935863.9999999998</v>
      </c>
      <c r="CD64" s="130">
        <v>438</v>
      </c>
      <c r="CE64" s="131">
        <f t="shared" si="656"/>
        <v>7373116.7999999998</v>
      </c>
      <c r="CF64" s="132">
        <v>150</v>
      </c>
      <c r="CG64" s="131">
        <f t="shared" ref="CG64:CG65" si="657">CF64*$E64*$F64*$H64*$J64*CG$11</f>
        <v>2525040</v>
      </c>
      <c r="CH64" s="130">
        <v>377</v>
      </c>
      <c r="CI64" s="131">
        <f t="shared" ref="CI64:CI65" si="658">CH64*$E64*$F64*$H64*$J64*CI$11</f>
        <v>6346267.1999999993</v>
      </c>
      <c r="CJ64" s="130">
        <v>200</v>
      </c>
      <c r="CK64" s="131">
        <f t="shared" ref="CK64:CK65" si="659">CJ64*$E64*$F64*$H64*$J64*CK$11</f>
        <v>3366720</v>
      </c>
      <c r="CL64" s="130">
        <v>526</v>
      </c>
      <c r="CM64" s="131">
        <f t="shared" ref="CM64:CM65" si="660">CL64*$E64*$F64*$H64*$J64*CM$11</f>
        <v>8854473.5999999996</v>
      </c>
      <c r="CN64" s="130">
        <v>1446</v>
      </c>
      <c r="CO64" s="131">
        <f t="shared" ref="CO64:CO65" si="661">CN64*$E64*$F64*$H64*$J64*CO$11</f>
        <v>24341385.599999998</v>
      </c>
      <c r="CP64" s="130">
        <v>1027</v>
      </c>
      <c r="CQ64" s="135">
        <f>SUM(CP64*$E64*$F64*$H64*$K64*$CQ$11)</f>
        <v>20745728.640000001</v>
      </c>
      <c r="CR64" s="130">
        <v>231</v>
      </c>
      <c r="CS64" s="135">
        <v>4661223.8399999915</v>
      </c>
      <c r="CT64" s="130">
        <v>500</v>
      </c>
      <c r="CU64" s="135">
        <f t="shared" ref="CU64" si="662">SUM(CT64*$E64*$F64*$H64*$K64*$CQ$11)</f>
        <v>10100160</v>
      </c>
      <c r="CV64" s="132">
        <v>850</v>
      </c>
      <c r="CW64" s="135">
        <f t="shared" ref="CW64" si="663">SUM(CV64*$E64*$F64*$H64*$K64*$CQ$11)</f>
        <v>17170272</v>
      </c>
      <c r="CX64" s="132"/>
      <c r="CY64" s="135">
        <f t="shared" ref="CY64" si="664">SUM(CX64*$E64*$F64*$H64*$K64*$CQ$11)</f>
        <v>0</v>
      </c>
      <c r="CZ64" s="132"/>
      <c r="DA64" s="135">
        <f t="shared" ref="DA64" si="665">SUM(CZ64*$E64*$F64*$H64*$K64*$CQ$11)</f>
        <v>0</v>
      </c>
      <c r="DB64" s="130">
        <v>108</v>
      </c>
      <c r="DC64" s="135">
        <f t="shared" ref="DC64" si="666">SUM(DB64*$E64*$F64*$H64*$K64*$CQ$11)</f>
        <v>2181634.56</v>
      </c>
      <c r="DD64" s="130">
        <v>145</v>
      </c>
      <c r="DE64" s="135">
        <f t="shared" ref="DE64" si="667">SUM(DD64*$E64*$F64*$H64*$K64*$CQ$11)</f>
        <v>2929046.4</v>
      </c>
      <c r="DF64" s="130">
        <v>317</v>
      </c>
      <c r="DG64" s="135">
        <v>6355614.700000016</v>
      </c>
      <c r="DH64" s="132">
        <v>100</v>
      </c>
      <c r="DI64" s="135">
        <f t="shared" ref="DI64" si="668">SUM(DH64*$E64*$F64*$H64*$K64*$CQ$11)</f>
        <v>2020032</v>
      </c>
      <c r="DJ64" s="130">
        <v>50</v>
      </c>
      <c r="DK64" s="135">
        <f t="shared" ref="DK64" si="669">SUM(DJ64*$E64*$F64*$H64*$K64*$CQ$11)</f>
        <v>1010016</v>
      </c>
      <c r="DL64" s="130">
        <v>504</v>
      </c>
      <c r="DM64" s="135">
        <f t="shared" ref="DM64" si="670">SUM(DL64*$E64*$F64*$H64*$K64*$CQ$11)</f>
        <v>10180961.279999999</v>
      </c>
      <c r="DN64" s="130">
        <v>147</v>
      </c>
      <c r="DO64" s="135">
        <f t="shared" ref="DO64" si="671">SUM(DN64*$E64*$F64*$H64*$K64*$CQ$11)</f>
        <v>2969447.04</v>
      </c>
      <c r="DP64" s="130">
        <v>383</v>
      </c>
      <c r="DQ64" s="135">
        <f t="shared" ref="DQ64" si="672">SUM(DP64*$E64*$F64*$H64*$K64*$CQ$11)</f>
        <v>7736722.5599999996</v>
      </c>
      <c r="DR64" s="130">
        <v>178</v>
      </c>
      <c r="DS64" s="135">
        <f t="shared" ref="DS64" si="673">SUM(DR64*$E64*$F64*$H64*$K64*$CQ$11)</f>
        <v>3595656.96</v>
      </c>
      <c r="DT64" s="130">
        <v>190</v>
      </c>
      <c r="DU64" s="135">
        <f t="shared" ref="DU64" si="674">SUM(DT64*$E64*$F64*$H64*$K64*$CQ$11)</f>
        <v>3838060.8</v>
      </c>
      <c r="DV64" s="130">
        <v>55</v>
      </c>
      <c r="DW64" s="135">
        <f t="shared" ref="DW64" si="675">SUM(DV64*$E64*$F64*$H64*$K64*$CQ$11)</f>
        <v>1111017.5999999999</v>
      </c>
      <c r="DX64" s="130">
        <f>ROUND(1*0.75,0)</f>
        <v>1</v>
      </c>
      <c r="DY64" s="135">
        <f t="shared" ref="DY64" si="676">SUM(DX64*$E64*$F64*$H64*$K64*$CQ$11)</f>
        <v>20200.32</v>
      </c>
      <c r="DZ64" s="130">
        <f>ROUND(10*0.75,0)</f>
        <v>8</v>
      </c>
      <c r="EA64" s="135">
        <f t="shared" ref="EA64:EA65" si="677">SUM(DZ64*$E64*$F64*$H64*$L64*EC$11)</f>
        <v>214508.16</v>
      </c>
      <c r="EB64" s="130">
        <f>ROUND(55*0.75,0)</f>
        <v>41</v>
      </c>
      <c r="EC64" s="135">
        <f t="shared" ref="EC64:EC65" si="678">SUM(EB64*$E64*$F64*$H64*$M64*EC$11)</f>
        <v>1266968.8799999999</v>
      </c>
      <c r="ED64" s="130"/>
      <c r="EE64" s="131">
        <f t="shared" ref="EE64:EE65" si="679">ED64*$E64*$F64*$H64*$J64*EE$11</f>
        <v>0</v>
      </c>
      <c r="EF64" s="130">
        <v>13</v>
      </c>
      <c r="EG64" s="131">
        <f t="shared" ref="EG64:EG65" si="680">EF64*$E64*$F64*$H64*$J64*EG$11</f>
        <v>218836.8</v>
      </c>
      <c r="EH64" s="130"/>
      <c r="EI64" s="132"/>
      <c r="EJ64" s="130"/>
      <c r="EK64" s="132"/>
      <c r="EL64" s="130"/>
      <c r="EM64" s="131">
        <f t="shared" ref="EM64:EM65" si="681">EL64*$E64*$F64*$H64*$J64*EM$11</f>
        <v>0</v>
      </c>
      <c r="EN64" s="130"/>
      <c r="EO64" s="131">
        <f t="shared" ref="EO64:EO65" si="682">EN64*$E64*$F64*$H64*$J64*EO$11</f>
        <v>0</v>
      </c>
      <c r="EP64" s="130"/>
      <c r="EQ64" s="132"/>
      <c r="ER64" s="136"/>
      <c r="ES64" s="136"/>
      <c r="ET64" s="130"/>
      <c r="EU64" s="130"/>
      <c r="EV64" s="130"/>
      <c r="EW64" s="130"/>
      <c r="EX64" s="130"/>
      <c r="EY64" s="130"/>
      <c r="EZ64" s="137">
        <f t="shared" ref="EZ64:FA65" si="683">SUM(N64,P64,V64,X64,Z64,AB64,AD64,AF64,AH64,AJ64,AL64,AN64,AP64,AR64,AT64,AV64,AX64,AZ64,BB64,BD64,BF64,BH64,BJ64,BL64,BN64,BP64,BR64,BT64,BV64,BX64,BZ64,CB64,CD64,CF64,CH64,CJ64,CL64,CN64,CP64,CR64,CT64,CV64,CX64,CZ64,DB64,DD64,DF64,DH64,DJ64,DL64,DN64,DP64,DR64,DT64,DV64,DX64,DZ64,EB64,ED64,EF64,EH64,EJ64,EL64,EN64,EP64,ER64,ET64,EV64)</f>
        <v>17594</v>
      </c>
      <c r="FA64" s="137">
        <f t="shared" si="683"/>
        <v>314318030.14000005</v>
      </c>
    </row>
    <row r="65" spans="1:157" s="2" customFormat="1" ht="30" customHeight="1" x14ac:dyDescent="0.25">
      <c r="A65" s="122"/>
      <c r="B65" s="122">
        <v>40</v>
      </c>
      <c r="C65" s="123" t="s">
        <v>265</v>
      </c>
      <c r="D65" s="182" t="s">
        <v>266</v>
      </c>
      <c r="E65" s="125">
        <v>15030</v>
      </c>
      <c r="F65" s="126">
        <v>3.39</v>
      </c>
      <c r="G65" s="127"/>
      <c r="H65" s="128">
        <v>1</v>
      </c>
      <c r="I65" s="194"/>
      <c r="J65" s="183">
        <v>1.4</v>
      </c>
      <c r="K65" s="183">
        <v>1.68</v>
      </c>
      <c r="L65" s="183">
        <v>2.23</v>
      </c>
      <c r="M65" s="186">
        <v>2.57</v>
      </c>
      <c r="N65" s="195"/>
      <c r="O65" s="131">
        <f t="shared" si="629"/>
        <v>0</v>
      </c>
      <c r="P65" s="187"/>
      <c r="Q65" s="131">
        <f t="shared" si="629"/>
        <v>0</v>
      </c>
      <c r="R65" s="170"/>
      <c r="S65" s="170">
        <v>0</v>
      </c>
      <c r="T65" s="170"/>
      <c r="U65" s="170"/>
      <c r="V65" s="187"/>
      <c r="W65" s="131">
        <f t="shared" si="630"/>
        <v>0</v>
      </c>
      <c r="X65" s="195"/>
      <c r="Y65" s="131">
        <f t="shared" si="631"/>
        <v>0</v>
      </c>
      <c r="Z65" s="195"/>
      <c r="AA65" s="131">
        <f t="shared" si="632"/>
        <v>0</v>
      </c>
      <c r="AB65" s="195"/>
      <c r="AC65" s="131">
        <f t="shared" si="633"/>
        <v>0</v>
      </c>
      <c r="AD65" s="187"/>
      <c r="AE65" s="131">
        <f t="shared" si="634"/>
        <v>0</v>
      </c>
      <c r="AF65" s="187"/>
      <c r="AG65" s="131">
        <f t="shared" si="635"/>
        <v>0</v>
      </c>
      <c r="AH65" s="187"/>
      <c r="AI65" s="131">
        <f t="shared" si="636"/>
        <v>0</v>
      </c>
      <c r="AJ65" s="187"/>
      <c r="AK65" s="132"/>
      <c r="AL65" s="187"/>
      <c r="AM65" s="187">
        <v>0</v>
      </c>
      <c r="AN65" s="195"/>
      <c r="AO65" s="131">
        <f t="shared" si="637"/>
        <v>0</v>
      </c>
      <c r="AP65" s="187"/>
      <c r="AQ65" s="131">
        <f t="shared" si="638"/>
        <v>0</v>
      </c>
      <c r="AR65" s="195"/>
      <c r="AS65" s="131">
        <f t="shared" si="639"/>
        <v>0</v>
      </c>
      <c r="AT65" s="130"/>
      <c r="AU65" s="131">
        <f t="shared" si="640"/>
        <v>0</v>
      </c>
      <c r="AV65" s="187"/>
      <c r="AW65" s="131">
        <f t="shared" si="641"/>
        <v>0</v>
      </c>
      <c r="AX65" s="187"/>
      <c r="AY65" s="131">
        <f t="shared" si="642"/>
        <v>0</v>
      </c>
      <c r="AZ65" s="195"/>
      <c r="BA65" s="131">
        <f t="shared" si="643"/>
        <v>0</v>
      </c>
      <c r="BB65" s="195"/>
      <c r="BC65" s="131">
        <f t="shared" si="644"/>
        <v>0</v>
      </c>
      <c r="BD65" s="195"/>
      <c r="BE65" s="131">
        <f t="shared" si="645"/>
        <v>0</v>
      </c>
      <c r="BF65" s="195"/>
      <c r="BG65" s="131">
        <f t="shared" si="646"/>
        <v>0</v>
      </c>
      <c r="BH65" s="195"/>
      <c r="BI65" s="131">
        <f t="shared" si="647"/>
        <v>0</v>
      </c>
      <c r="BJ65" s="132">
        <v>0</v>
      </c>
      <c r="BK65" s="132">
        <v>0</v>
      </c>
      <c r="BL65" s="195"/>
      <c r="BM65" s="131">
        <f t="shared" si="648"/>
        <v>0</v>
      </c>
      <c r="BN65" s="195"/>
      <c r="BO65" s="131">
        <f t="shared" si="649"/>
        <v>0</v>
      </c>
      <c r="BP65" s="195"/>
      <c r="BQ65" s="131">
        <f t="shared" si="650"/>
        <v>0</v>
      </c>
      <c r="BR65" s="195"/>
      <c r="BS65" s="131">
        <f t="shared" si="651"/>
        <v>0</v>
      </c>
      <c r="BT65" s="195"/>
      <c r="BU65" s="131">
        <f t="shared" si="652"/>
        <v>0</v>
      </c>
      <c r="BV65" s="195"/>
      <c r="BW65" s="131">
        <f t="shared" si="653"/>
        <v>0</v>
      </c>
      <c r="BX65" s="195"/>
      <c r="BY65" s="131">
        <f t="shared" si="654"/>
        <v>0</v>
      </c>
      <c r="BZ65" s="195"/>
      <c r="CA65" s="131">
        <f t="shared" si="655"/>
        <v>0</v>
      </c>
      <c r="CB65" s="202"/>
      <c r="CC65" s="131">
        <f t="shared" si="656"/>
        <v>0</v>
      </c>
      <c r="CD65" s="195"/>
      <c r="CE65" s="131">
        <f t="shared" si="656"/>
        <v>0</v>
      </c>
      <c r="CF65" s="187"/>
      <c r="CG65" s="131">
        <f t="shared" si="657"/>
        <v>0</v>
      </c>
      <c r="CH65" s="130"/>
      <c r="CI65" s="131">
        <f t="shared" si="658"/>
        <v>0</v>
      </c>
      <c r="CJ65" s="195"/>
      <c r="CK65" s="131">
        <f t="shared" si="659"/>
        <v>0</v>
      </c>
      <c r="CL65" s="195"/>
      <c r="CM65" s="131">
        <f t="shared" si="660"/>
        <v>0</v>
      </c>
      <c r="CN65" s="195"/>
      <c r="CO65" s="131">
        <f t="shared" si="661"/>
        <v>0</v>
      </c>
      <c r="CP65" s="195"/>
      <c r="CQ65" s="135">
        <f>SUM(CP65*$E65*$F65*$H65*$K65*$CQ$11)</f>
        <v>0</v>
      </c>
      <c r="CR65" s="195"/>
      <c r="CS65" s="135">
        <f>SUM(CR65*$E65*$F65*$H65*$K65*$CQ$11)</f>
        <v>0</v>
      </c>
      <c r="CT65" s="195"/>
      <c r="CU65" s="135">
        <f t="shared" ref="CU65" si="684">SUM(CT65*$E65*$F65*$H65*$K65*$CQ$11)</f>
        <v>0</v>
      </c>
      <c r="CV65" s="187"/>
      <c r="CW65" s="135">
        <f t="shared" ref="CW65" si="685">SUM(CV65*$E65*$F65*$H65*$K65*$CQ$11)</f>
        <v>0</v>
      </c>
      <c r="CX65" s="187"/>
      <c r="CY65" s="135">
        <f t="shared" ref="CY65" si="686">SUM(CX65*$E65*$F65*$H65*$K65*$CQ$11)</f>
        <v>0</v>
      </c>
      <c r="CZ65" s="187"/>
      <c r="DA65" s="135">
        <f t="shared" ref="DA65" si="687">SUM(CZ65*$E65*$F65*$H65*$K65*$CQ$11)</f>
        <v>0</v>
      </c>
      <c r="DB65" s="195"/>
      <c r="DC65" s="135">
        <f t="shared" ref="DC65" si="688">SUM(DB65*$E65*$F65*$H65*$K65*$CQ$11)</f>
        <v>0</v>
      </c>
      <c r="DD65" s="195"/>
      <c r="DE65" s="135">
        <f t="shared" ref="DE65" si="689">SUM(DD65*$E65*$F65*$H65*$K65*$CQ$11)</f>
        <v>0</v>
      </c>
      <c r="DF65" s="195">
        <v>0</v>
      </c>
      <c r="DG65" s="135">
        <v>0</v>
      </c>
      <c r="DH65" s="187"/>
      <c r="DI65" s="135">
        <f t="shared" ref="DI65" si="690">SUM(DH65*$E65*$F65*$H65*$K65*$CQ$11)</f>
        <v>0</v>
      </c>
      <c r="DJ65" s="195"/>
      <c r="DK65" s="135">
        <f t="shared" ref="DK65" si="691">SUM(DJ65*$E65*$F65*$H65*$K65*$CQ$11)</f>
        <v>0</v>
      </c>
      <c r="DL65" s="195"/>
      <c r="DM65" s="135">
        <f t="shared" ref="DM65" si="692">SUM(DL65*$E65*$F65*$H65*$K65*$CQ$11)</f>
        <v>0</v>
      </c>
      <c r="DN65" s="195"/>
      <c r="DO65" s="135">
        <f t="shared" ref="DO65" si="693">SUM(DN65*$E65*$F65*$H65*$K65*$CQ$11)</f>
        <v>0</v>
      </c>
      <c r="DP65" s="195"/>
      <c r="DQ65" s="135">
        <f t="shared" ref="DQ65" si="694">SUM(DP65*$E65*$F65*$H65*$K65*$CQ$11)</f>
        <v>0</v>
      </c>
      <c r="DR65" s="195"/>
      <c r="DS65" s="135">
        <f t="shared" ref="DS65" si="695">SUM(DR65*$E65*$F65*$H65*$K65*$CQ$11)</f>
        <v>0</v>
      </c>
      <c r="DT65" s="195"/>
      <c r="DU65" s="135">
        <f t="shared" ref="DU65" si="696">SUM(DT65*$E65*$F65*$H65*$K65*$CQ$11)</f>
        <v>0</v>
      </c>
      <c r="DV65" s="195"/>
      <c r="DW65" s="135">
        <f t="shared" ref="DW65" si="697">SUM(DV65*$E65*$F65*$H65*$K65*$CQ$11)</f>
        <v>0</v>
      </c>
      <c r="DX65" s="195"/>
      <c r="DY65" s="135">
        <f t="shared" ref="DY65" si="698">SUM(DX65*$E65*$F65*$H65*$K65*$CQ$11)</f>
        <v>0</v>
      </c>
      <c r="DZ65" s="195"/>
      <c r="EA65" s="135">
        <f t="shared" si="677"/>
        <v>0</v>
      </c>
      <c r="EB65" s="195"/>
      <c r="EC65" s="135">
        <f t="shared" si="678"/>
        <v>0</v>
      </c>
      <c r="ED65" s="130"/>
      <c r="EE65" s="131">
        <f t="shared" si="679"/>
        <v>0</v>
      </c>
      <c r="EF65" s="130"/>
      <c r="EG65" s="131">
        <f t="shared" si="680"/>
        <v>0</v>
      </c>
      <c r="EH65" s="195"/>
      <c r="EI65" s="132"/>
      <c r="EJ65" s="195"/>
      <c r="EK65" s="132"/>
      <c r="EL65" s="130"/>
      <c r="EM65" s="131">
        <f t="shared" si="681"/>
        <v>0</v>
      </c>
      <c r="EN65" s="130"/>
      <c r="EO65" s="131">
        <f t="shared" si="682"/>
        <v>0</v>
      </c>
      <c r="EP65" s="130"/>
      <c r="EQ65" s="132"/>
      <c r="ER65" s="136"/>
      <c r="ES65" s="136"/>
      <c r="ET65" s="151"/>
      <c r="EU65" s="151"/>
      <c r="EV65" s="151"/>
      <c r="EW65" s="151"/>
      <c r="EX65" s="151"/>
      <c r="EY65" s="151"/>
      <c r="EZ65" s="137">
        <f t="shared" si="683"/>
        <v>0</v>
      </c>
      <c r="FA65" s="137">
        <f t="shared" si="683"/>
        <v>0</v>
      </c>
    </row>
    <row r="66" spans="1:157" s="181" customFormat="1" ht="15" customHeight="1" x14ac:dyDescent="0.25">
      <c r="A66" s="112">
        <v>14</v>
      </c>
      <c r="B66" s="112"/>
      <c r="C66" s="111" t="s">
        <v>267</v>
      </c>
      <c r="D66" s="189" t="s">
        <v>268</v>
      </c>
      <c r="E66" s="125">
        <v>15030</v>
      </c>
      <c r="F66" s="214"/>
      <c r="G66" s="127"/>
      <c r="H66" s="115"/>
      <c r="I66" s="177"/>
      <c r="J66" s="191">
        <v>1.4</v>
      </c>
      <c r="K66" s="191">
        <v>1.68</v>
      </c>
      <c r="L66" s="191">
        <v>2.23</v>
      </c>
      <c r="M66" s="179">
        <v>2.57</v>
      </c>
      <c r="N66" s="205">
        <f t="shared" ref="N66:BY66" si="699">SUM(N67:N68)</f>
        <v>0</v>
      </c>
      <c r="O66" s="205">
        <f t="shared" si="699"/>
        <v>0</v>
      </c>
      <c r="P66" s="205">
        <f t="shared" si="699"/>
        <v>0</v>
      </c>
      <c r="Q66" s="205">
        <f t="shared" si="699"/>
        <v>0</v>
      </c>
      <c r="R66" s="205">
        <v>131</v>
      </c>
      <c r="S66" s="205">
        <v>8738111.3399999999</v>
      </c>
      <c r="T66" s="205">
        <v>0</v>
      </c>
      <c r="U66" s="205">
        <v>0</v>
      </c>
      <c r="V66" s="205">
        <f t="shared" si="699"/>
        <v>131</v>
      </c>
      <c r="W66" s="205">
        <f t="shared" si="699"/>
        <v>8738111.3399999999</v>
      </c>
      <c r="X66" s="205">
        <f t="shared" si="699"/>
        <v>0</v>
      </c>
      <c r="Y66" s="205">
        <f t="shared" si="699"/>
        <v>0</v>
      </c>
      <c r="Z66" s="205">
        <f t="shared" si="699"/>
        <v>0</v>
      </c>
      <c r="AA66" s="205">
        <f t="shared" si="699"/>
        <v>0</v>
      </c>
      <c r="AB66" s="205">
        <f t="shared" si="699"/>
        <v>0</v>
      </c>
      <c r="AC66" s="205">
        <f t="shared" si="699"/>
        <v>0</v>
      </c>
      <c r="AD66" s="205">
        <f t="shared" si="699"/>
        <v>0</v>
      </c>
      <c r="AE66" s="205">
        <f t="shared" si="699"/>
        <v>0</v>
      </c>
      <c r="AF66" s="205">
        <f t="shared" si="699"/>
        <v>0</v>
      </c>
      <c r="AG66" s="205">
        <f t="shared" si="699"/>
        <v>0</v>
      </c>
      <c r="AH66" s="205">
        <f t="shared" si="699"/>
        <v>45</v>
      </c>
      <c r="AI66" s="205">
        <f t="shared" si="699"/>
        <v>1448741.7</v>
      </c>
      <c r="AJ66" s="205">
        <f t="shared" si="699"/>
        <v>0</v>
      </c>
      <c r="AK66" s="205">
        <f t="shared" si="699"/>
        <v>0</v>
      </c>
      <c r="AL66" s="205">
        <f t="shared" si="699"/>
        <v>0</v>
      </c>
      <c r="AM66" s="205">
        <f t="shared" si="699"/>
        <v>0</v>
      </c>
      <c r="AN66" s="205">
        <f t="shared" si="699"/>
        <v>134</v>
      </c>
      <c r="AO66" s="205">
        <f t="shared" si="699"/>
        <v>7764918.8399999999</v>
      </c>
      <c r="AP66" s="205">
        <f t="shared" si="699"/>
        <v>0</v>
      </c>
      <c r="AQ66" s="205">
        <f t="shared" si="699"/>
        <v>0</v>
      </c>
      <c r="AR66" s="205">
        <f t="shared" si="699"/>
        <v>0</v>
      </c>
      <c r="AS66" s="205">
        <f t="shared" si="699"/>
        <v>0</v>
      </c>
      <c r="AT66" s="205">
        <f t="shared" si="699"/>
        <v>0</v>
      </c>
      <c r="AU66" s="205">
        <f t="shared" si="699"/>
        <v>0</v>
      </c>
      <c r="AV66" s="205">
        <f t="shared" si="699"/>
        <v>0</v>
      </c>
      <c r="AW66" s="205">
        <f t="shared" si="699"/>
        <v>0</v>
      </c>
      <c r="AX66" s="205">
        <f t="shared" si="699"/>
        <v>0</v>
      </c>
      <c r="AY66" s="205">
        <f t="shared" si="699"/>
        <v>0</v>
      </c>
      <c r="AZ66" s="205">
        <f t="shared" si="699"/>
        <v>0</v>
      </c>
      <c r="BA66" s="205">
        <f t="shared" si="699"/>
        <v>0</v>
      </c>
      <c r="BB66" s="205">
        <f t="shared" si="699"/>
        <v>0</v>
      </c>
      <c r="BC66" s="205">
        <f t="shared" si="699"/>
        <v>0</v>
      </c>
      <c r="BD66" s="205">
        <f t="shared" si="699"/>
        <v>0</v>
      </c>
      <c r="BE66" s="205">
        <f t="shared" si="699"/>
        <v>0</v>
      </c>
      <c r="BF66" s="205">
        <f t="shared" si="699"/>
        <v>0</v>
      </c>
      <c r="BG66" s="205">
        <f t="shared" si="699"/>
        <v>0</v>
      </c>
      <c r="BH66" s="205">
        <f t="shared" si="699"/>
        <v>0</v>
      </c>
      <c r="BI66" s="205">
        <f t="shared" si="699"/>
        <v>0</v>
      </c>
      <c r="BJ66" s="206">
        <v>0</v>
      </c>
      <c r="BK66" s="206">
        <v>0</v>
      </c>
      <c r="BL66" s="205">
        <f t="shared" si="699"/>
        <v>0</v>
      </c>
      <c r="BM66" s="205">
        <f t="shared" si="699"/>
        <v>0</v>
      </c>
      <c r="BN66" s="205">
        <f t="shared" si="699"/>
        <v>0</v>
      </c>
      <c r="BO66" s="205">
        <f t="shared" si="699"/>
        <v>0</v>
      </c>
      <c r="BP66" s="205">
        <f t="shared" si="699"/>
        <v>0</v>
      </c>
      <c r="BQ66" s="205">
        <f t="shared" si="699"/>
        <v>0</v>
      </c>
      <c r="BR66" s="205">
        <f t="shared" si="699"/>
        <v>0</v>
      </c>
      <c r="BS66" s="205">
        <f t="shared" si="699"/>
        <v>0</v>
      </c>
      <c r="BT66" s="205">
        <f t="shared" si="699"/>
        <v>0</v>
      </c>
      <c r="BU66" s="205">
        <f t="shared" si="699"/>
        <v>0</v>
      </c>
      <c r="BV66" s="205">
        <f t="shared" si="699"/>
        <v>0</v>
      </c>
      <c r="BW66" s="205">
        <f t="shared" si="699"/>
        <v>0</v>
      </c>
      <c r="BX66" s="205">
        <f t="shared" si="699"/>
        <v>0</v>
      </c>
      <c r="BY66" s="205">
        <f t="shared" si="699"/>
        <v>0</v>
      </c>
      <c r="BZ66" s="205">
        <f t="shared" ref="BZ66:EK66" si="700">SUM(BZ67:BZ68)</f>
        <v>0</v>
      </c>
      <c r="CA66" s="205">
        <f t="shared" si="700"/>
        <v>0</v>
      </c>
      <c r="CB66" s="205">
        <f t="shared" si="700"/>
        <v>0</v>
      </c>
      <c r="CC66" s="205">
        <f t="shared" si="700"/>
        <v>0</v>
      </c>
      <c r="CD66" s="205">
        <f t="shared" si="700"/>
        <v>0</v>
      </c>
      <c r="CE66" s="205">
        <f t="shared" si="700"/>
        <v>0</v>
      </c>
      <c r="CF66" s="205">
        <f t="shared" si="700"/>
        <v>0</v>
      </c>
      <c r="CG66" s="205">
        <f t="shared" si="700"/>
        <v>0</v>
      </c>
      <c r="CH66" s="205">
        <f t="shared" si="700"/>
        <v>0</v>
      </c>
      <c r="CI66" s="205">
        <f t="shared" si="700"/>
        <v>0</v>
      </c>
      <c r="CJ66" s="205">
        <f t="shared" si="700"/>
        <v>0</v>
      </c>
      <c r="CK66" s="205">
        <f t="shared" si="700"/>
        <v>0</v>
      </c>
      <c r="CL66" s="205">
        <f t="shared" si="700"/>
        <v>0</v>
      </c>
      <c r="CM66" s="205">
        <f t="shared" si="700"/>
        <v>0</v>
      </c>
      <c r="CN66" s="205">
        <f t="shared" si="700"/>
        <v>0</v>
      </c>
      <c r="CO66" s="205">
        <f t="shared" si="700"/>
        <v>0</v>
      </c>
      <c r="CP66" s="205">
        <f t="shared" si="700"/>
        <v>0</v>
      </c>
      <c r="CQ66" s="205">
        <f t="shared" si="700"/>
        <v>0</v>
      </c>
      <c r="CR66" s="205">
        <f t="shared" si="700"/>
        <v>0</v>
      </c>
      <c r="CS66" s="205">
        <f t="shared" si="700"/>
        <v>0</v>
      </c>
      <c r="CT66" s="205">
        <f t="shared" si="700"/>
        <v>0</v>
      </c>
      <c r="CU66" s="205">
        <f t="shared" si="700"/>
        <v>0</v>
      </c>
      <c r="CV66" s="205">
        <f t="shared" si="700"/>
        <v>0</v>
      </c>
      <c r="CW66" s="205">
        <f t="shared" si="700"/>
        <v>0</v>
      </c>
      <c r="CX66" s="205">
        <f t="shared" si="700"/>
        <v>0</v>
      </c>
      <c r="CY66" s="205">
        <f t="shared" si="700"/>
        <v>0</v>
      </c>
      <c r="CZ66" s="205">
        <f t="shared" si="700"/>
        <v>0</v>
      </c>
      <c r="DA66" s="205">
        <f t="shared" si="700"/>
        <v>0</v>
      </c>
      <c r="DB66" s="205">
        <f t="shared" si="700"/>
        <v>0</v>
      </c>
      <c r="DC66" s="205">
        <f t="shared" si="700"/>
        <v>0</v>
      </c>
      <c r="DD66" s="205">
        <f t="shared" si="700"/>
        <v>0</v>
      </c>
      <c r="DE66" s="205">
        <f t="shared" si="700"/>
        <v>0</v>
      </c>
      <c r="DF66" s="205">
        <v>0</v>
      </c>
      <c r="DG66" s="205">
        <v>0</v>
      </c>
      <c r="DH66" s="205">
        <f t="shared" si="700"/>
        <v>0</v>
      </c>
      <c r="DI66" s="205">
        <f t="shared" si="700"/>
        <v>0</v>
      </c>
      <c r="DJ66" s="205">
        <f t="shared" si="700"/>
        <v>0</v>
      </c>
      <c r="DK66" s="205">
        <f t="shared" si="700"/>
        <v>0</v>
      </c>
      <c r="DL66" s="205">
        <f t="shared" si="700"/>
        <v>0</v>
      </c>
      <c r="DM66" s="205">
        <f t="shared" si="700"/>
        <v>0</v>
      </c>
      <c r="DN66" s="205">
        <f t="shared" si="700"/>
        <v>0</v>
      </c>
      <c r="DO66" s="205">
        <f t="shared" si="700"/>
        <v>0</v>
      </c>
      <c r="DP66" s="205">
        <f t="shared" si="700"/>
        <v>0</v>
      </c>
      <c r="DQ66" s="205">
        <f t="shared" si="700"/>
        <v>0</v>
      </c>
      <c r="DR66" s="205">
        <f t="shared" si="700"/>
        <v>0</v>
      </c>
      <c r="DS66" s="205">
        <f t="shared" si="700"/>
        <v>0</v>
      </c>
      <c r="DT66" s="205">
        <f t="shared" si="700"/>
        <v>0</v>
      </c>
      <c r="DU66" s="205">
        <f t="shared" si="700"/>
        <v>0</v>
      </c>
      <c r="DV66" s="205">
        <f t="shared" si="700"/>
        <v>0</v>
      </c>
      <c r="DW66" s="205">
        <f t="shared" si="700"/>
        <v>0</v>
      </c>
      <c r="DX66" s="205">
        <f t="shared" si="700"/>
        <v>0</v>
      </c>
      <c r="DY66" s="205">
        <f t="shared" si="700"/>
        <v>0</v>
      </c>
      <c r="DZ66" s="205">
        <f t="shared" si="700"/>
        <v>0</v>
      </c>
      <c r="EA66" s="205">
        <f t="shared" si="700"/>
        <v>0</v>
      </c>
      <c r="EB66" s="205">
        <f t="shared" si="700"/>
        <v>0</v>
      </c>
      <c r="EC66" s="205">
        <f t="shared" si="700"/>
        <v>0</v>
      </c>
      <c r="ED66" s="205">
        <f t="shared" si="700"/>
        <v>0</v>
      </c>
      <c r="EE66" s="205">
        <f t="shared" si="700"/>
        <v>0</v>
      </c>
      <c r="EF66" s="205">
        <f t="shared" si="700"/>
        <v>0</v>
      </c>
      <c r="EG66" s="205">
        <f t="shared" si="700"/>
        <v>0</v>
      </c>
      <c r="EH66" s="205">
        <f t="shared" si="700"/>
        <v>0</v>
      </c>
      <c r="EI66" s="205">
        <f t="shared" si="700"/>
        <v>0</v>
      </c>
      <c r="EJ66" s="205">
        <f t="shared" si="700"/>
        <v>0</v>
      </c>
      <c r="EK66" s="205">
        <f t="shared" si="700"/>
        <v>0</v>
      </c>
      <c r="EL66" s="205">
        <f t="shared" ref="EL66:FA66" si="701">SUM(EL67:EL68)</f>
        <v>0</v>
      </c>
      <c r="EM66" s="205">
        <f t="shared" si="701"/>
        <v>0</v>
      </c>
      <c r="EN66" s="205">
        <f t="shared" si="701"/>
        <v>0</v>
      </c>
      <c r="EO66" s="205">
        <f t="shared" si="701"/>
        <v>0</v>
      </c>
      <c r="EP66" s="205">
        <f t="shared" si="701"/>
        <v>0</v>
      </c>
      <c r="EQ66" s="205">
        <f t="shared" si="701"/>
        <v>0</v>
      </c>
      <c r="ER66" s="205">
        <f t="shared" si="701"/>
        <v>0</v>
      </c>
      <c r="ES66" s="205">
        <f t="shared" si="701"/>
        <v>0</v>
      </c>
      <c r="ET66" s="205">
        <f t="shared" si="701"/>
        <v>0</v>
      </c>
      <c r="EU66" s="205">
        <f t="shared" si="701"/>
        <v>0</v>
      </c>
      <c r="EV66" s="205">
        <f t="shared" si="701"/>
        <v>0</v>
      </c>
      <c r="EW66" s="205">
        <f t="shared" si="701"/>
        <v>0</v>
      </c>
      <c r="EX66" s="205"/>
      <c r="EY66" s="205"/>
      <c r="EZ66" s="205">
        <f t="shared" si="701"/>
        <v>310</v>
      </c>
      <c r="FA66" s="205">
        <f t="shared" si="701"/>
        <v>17951771.879999999</v>
      </c>
    </row>
    <row r="67" spans="1:157" s="2" customFormat="1" ht="30" customHeight="1" x14ac:dyDescent="0.25">
      <c r="A67" s="122"/>
      <c r="B67" s="122">
        <v>41</v>
      </c>
      <c r="C67" s="123" t="s">
        <v>269</v>
      </c>
      <c r="D67" s="182" t="s">
        <v>270</v>
      </c>
      <c r="E67" s="125">
        <v>15030</v>
      </c>
      <c r="F67" s="126">
        <v>1.53</v>
      </c>
      <c r="G67" s="127"/>
      <c r="H67" s="128">
        <v>1</v>
      </c>
      <c r="I67" s="194"/>
      <c r="J67" s="183">
        <v>1.4</v>
      </c>
      <c r="K67" s="183">
        <v>1.68</v>
      </c>
      <c r="L67" s="183">
        <v>2.23</v>
      </c>
      <c r="M67" s="186">
        <v>2.57</v>
      </c>
      <c r="N67" s="130"/>
      <c r="O67" s="131">
        <f t="shared" ref="O67:Q68" si="702">N67*$E67*$F67*$H67*$J67*O$11</f>
        <v>0</v>
      </c>
      <c r="P67" s="187"/>
      <c r="Q67" s="131">
        <f t="shared" si="702"/>
        <v>0</v>
      </c>
      <c r="R67" s="131"/>
      <c r="S67" s="131">
        <v>0</v>
      </c>
      <c r="T67" s="131"/>
      <c r="U67" s="131"/>
      <c r="V67" s="132"/>
      <c r="W67" s="131">
        <f t="shared" ref="W67:W68" si="703">V67*$E67*$F67*$H67*$J67*W$11</f>
        <v>0</v>
      </c>
      <c r="X67" s="130"/>
      <c r="Y67" s="131">
        <f t="shared" ref="Y67:Y68" si="704">X67*$E67*$F67*$H67*$J67*Y$11</f>
        <v>0</v>
      </c>
      <c r="Z67" s="130"/>
      <c r="AA67" s="131">
        <f t="shared" ref="AA67:AA68" si="705">Z67*$E67*$F67*$H67*$J67*AA$11</f>
        <v>0</v>
      </c>
      <c r="AB67" s="130"/>
      <c r="AC67" s="131">
        <f t="shared" ref="AC67:AC68" si="706">AB67*$E67*$F67*$H67*$J67*AC$11</f>
        <v>0</v>
      </c>
      <c r="AD67" s="132"/>
      <c r="AE67" s="131">
        <f t="shared" ref="AE67:AE68" si="707">AD67*$E67*$F67*$H67*$J67*AE$11</f>
        <v>0</v>
      </c>
      <c r="AF67" s="132"/>
      <c r="AG67" s="131">
        <f t="shared" ref="AG67:AG68" si="708">AF67*$E67*$F67*$H67*$J67*AG$11</f>
        <v>0</v>
      </c>
      <c r="AH67" s="132">
        <v>45</v>
      </c>
      <c r="AI67" s="131">
        <f t="shared" ref="AI67:AI68" si="709">AH67*$E67*$F67*$H67*$J67*AI$11</f>
        <v>1448741.7</v>
      </c>
      <c r="AJ67" s="132"/>
      <c r="AK67" s="132"/>
      <c r="AL67" s="132"/>
      <c r="AM67" s="132">
        <v>0</v>
      </c>
      <c r="AN67" s="130">
        <v>34</v>
      </c>
      <c r="AO67" s="131">
        <f t="shared" ref="AO67:AO68" si="710">AN67*$E67*$F67*$H67*$J67*AO$11</f>
        <v>1094604.8399999999</v>
      </c>
      <c r="AP67" s="132"/>
      <c r="AQ67" s="131">
        <f t="shared" ref="AQ67:AQ68" si="711">AP67*$E67*$F67*$H67*$J67*AQ$11</f>
        <v>0</v>
      </c>
      <c r="AR67" s="130"/>
      <c r="AS67" s="131">
        <f t="shared" ref="AS67:AS68" si="712">AR67*$E67*$F67*$H67*$J67*AS$11</f>
        <v>0</v>
      </c>
      <c r="AT67" s="130"/>
      <c r="AU67" s="131">
        <f t="shared" ref="AU67:AU68" si="713">AT67*$E67*$F67*$H67*$J67*AU$11</f>
        <v>0</v>
      </c>
      <c r="AV67" s="132"/>
      <c r="AW67" s="131">
        <f t="shared" ref="AW67:AW68" si="714">AV67*$E67*$F67*$H67*$J67*AW$11</f>
        <v>0</v>
      </c>
      <c r="AX67" s="132"/>
      <c r="AY67" s="131">
        <f t="shared" ref="AY67:AY68" si="715">AX67*$E67*$F67*$H67*$J67*AY$11</f>
        <v>0</v>
      </c>
      <c r="AZ67" s="130"/>
      <c r="BA67" s="131">
        <f t="shared" ref="BA67:BA68" si="716">AZ67*$E67*$F67*$H67*$J67*BA$11</f>
        <v>0</v>
      </c>
      <c r="BB67" s="130"/>
      <c r="BC67" s="131">
        <f t="shared" ref="BC67:BC68" si="717">BB67*$E67*$F67*$H67*$J67*BC$11</f>
        <v>0</v>
      </c>
      <c r="BD67" s="130"/>
      <c r="BE67" s="131">
        <f t="shared" ref="BE67:BE68" si="718">BD67*$E67*$F67*$H67*$J67*BE$11</f>
        <v>0</v>
      </c>
      <c r="BF67" s="130"/>
      <c r="BG67" s="131">
        <f t="shared" ref="BG67:BG68" si="719">BF67*$E67*$F67*$H67*$J67*BG$11</f>
        <v>0</v>
      </c>
      <c r="BH67" s="130"/>
      <c r="BI67" s="131">
        <f t="shared" ref="BI67:BI68" si="720">BH67*$E67*$F67*$H67*$J67*BI$11</f>
        <v>0</v>
      </c>
      <c r="BJ67" s="132">
        <v>0</v>
      </c>
      <c r="BK67" s="132">
        <v>0</v>
      </c>
      <c r="BL67" s="130"/>
      <c r="BM67" s="131">
        <f t="shared" ref="BM67:BM68" si="721">BL67*$E67*$F67*$H67*$J67*BM$11</f>
        <v>0</v>
      </c>
      <c r="BN67" s="130"/>
      <c r="BO67" s="131">
        <f t="shared" ref="BO67:BO68" si="722">BN67*$E67*$F67*$H67*$J67*BO$11</f>
        <v>0</v>
      </c>
      <c r="BP67" s="130"/>
      <c r="BQ67" s="131">
        <f t="shared" ref="BQ67:BQ68" si="723">BP67*$E67*$F67*$H67*$J67*BQ$11</f>
        <v>0</v>
      </c>
      <c r="BR67" s="130"/>
      <c r="BS67" s="131">
        <f t="shared" ref="BS67:BS68" si="724">BR67*$E67*$F67*$H67*$J67*BS$11</f>
        <v>0</v>
      </c>
      <c r="BT67" s="130"/>
      <c r="BU67" s="131">
        <f t="shared" ref="BU67:BU68" si="725">BT67*$E67*$F67*$H67*$J67*BU$11</f>
        <v>0</v>
      </c>
      <c r="BV67" s="130"/>
      <c r="BW67" s="131">
        <f t="shared" ref="BW67:BW68" si="726">BV67*$E67*$F67*$H67*$J67*BW$11</f>
        <v>0</v>
      </c>
      <c r="BX67" s="130"/>
      <c r="BY67" s="131">
        <f t="shared" ref="BY67:BY68" si="727">BX67*$E67*$F67*$H67*$J67*BY$11</f>
        <v>0</v>
      </c>
      <c r="BZ67" s="130"/>
      <c r="CA67" s="131">
        <f t="shared" ref="CA67:CA68" si="728">BZ67*$E67*$F67*$H67*$J67*CA$11</f>
        <v>0</v>
      </c>
      <c r="CB67" s="134"/>
      <c r="CC67" s="131">
        <f t="shared" ref="CC67:CE68" si="729">CB67*$E67*$F67*$H67*$J67*CC$11</f>
        <v>0</v>
      </c>
      <c r="CD67" s="130"/>
      <c r="CE67" s="131">
        <f t="shared" si="729"/>
        <v>0</v>
      </c>
      <c r="CF67" s="132"/>
      <c r="CG67" s="131">
        <f t="shared" ref="CG67:CG68" si="730">CF67*$E67*$F67*$H67*$J67*CG$11</f>
        <v>0</v>
      </c>
      <c r="CH67" s="130"/>
      <c r="CI67" s="131">
        <f t="shared" ref="CI67:CI68" si="731">CH67*$E67*$F67*$H67*$J67*CI$11</f>
        <v>0</v>
      </c>
      <c r="CJ67" s="130"/>
      <c r="CK67" s="131">
        <f t="shared" ref="CK67:CK68" si="732">CJ67*$E67*$F67*$H67*$J67*CK$11</f>
        <v>0</v>
      </c>
      <c r="CL67" s="130"/>
      <c r="CM67" s="131">
        <f t="shared" ref="CM67:CM68" si="733">CL67*$E67*$F67*$H67*$J67*CM$11</f>
        <v>0</v>
      </c>
      <c r="CN67" s="151"/>
      <c r="CO67" s="131">
        <f t="shared" ref="CO67:CO68" si="734">CN67*$E67*$F67*$H67*$J67*CO$11</f>
        <v>0</v>
      </c>
      <c r="CP67" s="130"/>
      <c r="CQ67" s="135">
        <f>SUM(CP67*$E67*$F67*$H67*$K67*$CQ$11)</f>
        <v>0</v>
      </c>
      <c r="CR67" s="130"/>
      <c r="CS67" s="135">
        <f>SUM(CR67*$E67*$F67*$H67*$K67*$CQ$11)</f>
        <v>0</v>
      </c>
      <c r="CT67" s="130"/>
      <c r="CU67" s="135">
        <f t="shared" ref="CU67:CU68" si="735">SUM(CT67*$E67*$F67*$H67*$K67*$CQ$11)</f>
        <v>0</v>
      </c>
      <c r="CV67" s="132"/>
      <c r="CW67" s="135">
        <f t="shared" ref="CW67:CW68" si="736">SUM(CV67*$E67*$F67*$H67*$K67*$CQ$11)</f>
        <v>0</v>
      </c>
      <c r="CX67" s="132"/>
      <c r="CY67" s="135">
        <f t="shared" ref="CY67:CY68" si="737">SUM(CX67*$E67*$F67*$H67*$K67*$CQ$11)</f>
        <v>0</v>
      </c>
      <c r="CZ67" s="132"/>
      <c r="DA67" s="135">
        <f t="shared" ref="DA67:DA68" si="738">SUM(CZ67*$E67*$F67*$H67*$K67*$CQ$11)</f>
        <v>0</v>
      </c>
      <c r="DB67" s="130"/>
      <c r="DC67" s="135">
        <f t="shared" ref="DC67:DC68" si="739">SUM(DB67*$E67*$F67*$H67*$K67*$CQ$11)</f>
        <v>0</v>
      </c>
      <c r="DD67" s="130"/>
      <c r="DE67" s="135">
        <f t="shared" ref="DE67:DE68" si="740">SUM(DD67*$E67*$F67*$H67*$K67*$CQ$11)</f>
        <v>0</v>
      </c>
      <c r="DF67" s="130">
        <v>0</v>
      </c>
      <c r="DG67" s="135">
        <v>0</v>
      </c>
      <c r="DH67" s="132"/>
      <c r="DI67" s="135">
        <f t="shared" ref="DI67:DI68" si="741">SUM(DH67*$E67*$F67*$H67*$K67*$CQ$11)</f>
        <v>0</v>
      </c>
      <c r="DJ67" s="130"/>
      <c r="DK67" s="135">
        <f t="shared" ref="DK67:DK68" si="742">SUM(DJ67*$E67*$F67*$H67*$K67*$CQ$11)</f>
        <v>0</v>
      </c>
      <c r="DL67" s="130"/>
      <c r="DM67" s="135">
        <f t="shared" ref="DM67:DM68" si="743">SUM(DL67*$E67*$F67*$H67*$K67*$CQ$11)</f>
        <v>0</v>
      </c>
      <c r="DN67" s="130"/>
      <c r="DO67" s="135">
        <f t="shared" ref="DO67:DO68" si="744">SUM(DN67*$E67*$F67*$H67*$K67*$CQ$11)</f>
        <v>0</v>
      </c>
      <c r="DP67" s="130"/>
      <c r="DQ67" s="135">
        <f t="shared" ref="DQ67:DQ68" si="745">SUM(DP67*$E67*$F67*$H67*$K67*$CQ$11)</f>
        <v>0</v>
      </c>
      <c r="DR67" s="130"/>
      <c r="DS67" s="135">
        <f t="shared" ref="DS67:DS68" si="746">SUM(DR67*$E67*$F67*$H67*$K67*$CQ$11)</f>
        <v>0</v>
      </c>
      <c r="DT67" s="130"/>
      <c r="DU67" s="135">
        <f t="shared" ref="DU67:DU68" si="747">SUM(DT67*$E67*$F67*$H67*$K67*$CQ$11)</f>
        <v>0</v>
      </c>
      <c r="DV67" s="130"/>
      <c r="DW67" s="135">
        <f t="shared" ref="DW67:DW68" si="748">SUM(DV67*$E67*$F67*$H67*$K67*$CQ$11)</f>
        <v>0</v>
      </c>
      <c r="DX67" s="130"/>
      <c r="DY67" s="135">
        <f t="shared" ref="DY67:DY68" si="749">SUM(DX67*$E67*$F67*$H67*$K67*$CQ$11)</f>
        <v>0</v>
      </c>
      <c r="DZ67" s="130"/>
      <c r="EA67" s="135">
        <f t="shared" ref="EA67:EA68" si="750">SUM(DZ67*$E67*$F67*$H67*$L67*EC$11)</f>
        <v>0</v>
      </c>
      <c r="EB67" s="130"/>
      <c r="EC67" s="135">
        <f t="shared" ref="EC67:EC68" si="751">SUM(EB67*$E67*$F67*$H67*$M67*EC$11)</f>
        <v>0</v>
      </c>
      <c r="ED67" s="130"/>
      <c r="EE67" s="131">
        <f t="shared" ref="EE67:EE68" si="752">ED67*$E67*$F67*$H67*$J67*EE$11</f>
        <v>0</v>
      </c>
      <c r="EF67" s="130"/>
      <c r="EG67" s="131">
        <f t="shared" ref="EG67:EG68" si="753">EF67*$E67*$F67*$H67*$J67*EG$11</f>
        <v>0</v>
      </c>
      <c r="EH67" s="130"/>
      <c r="EI67" s="132"/>
      <c r="EJ67" s="130"/>
      <c r="EK67" s="132"/>
      <c r="EL67" s="130"/>
      <c r="EM67" s="131">
        <f t="shared" ref="EM67:EM68" si="754">EL67*$E67*$F67*$H67*$J67*EM$11</f>
        <v>0</v>
      </c>
      <c r="EN67" s="130"/>
      <c r="EO67" s="131">
        <f t="shared" ref="EO67:EO68" si="755">EN67*$E67*$F67*$H67*$J67*EO$11</f>
        <v>0</v>
      </c>
      <c r="EP67" s="130"/>
      <c r="EQ67" s="132"/>
      <c r="ER67" s="136"/>
      <c r="ES67" s="136"/>
      <c r="ET67" s="151"/>
      <c r="EU67" s="151"/>
      <c r="EV67" s="151"/>
      <c r="EW67" s="151"/>
      <c r="EX67" s="151"/>
      <c r="EY67" s="151"/>
      <c r="EZ67" s="137">
        <f t="shared" ref="EZ67:FA68" si="756">SUM(N67,P67,V67,X67,Z67,AB67,AD67,AF67,AH67,AJ67,AL67,AN67,AP67,AR67,AT67,AV67,AX67,AZ67,BB67,BD67,BF67,BH67,BJ67,BL67,BN67,BP67,BR67,BT67,BV67,BX67,BZ67,CB67,CD67,CF67,CH67,CJ67,CL67,CN67,CP67,CR67,CT67,CV67,CX67,CZ67,DB67,DD67,DF67,DH67,DJ67,DL67,DN67,DP67,DR67,DT67,DV67,DX67,DZ67,EB67,ED67,EF67,EH67,EJ67,EL67,EN67,EP67,ER67,ET67,EV67)</f>
        <v>79</v>
      </c>
      <c r="FA67" s="137">
        <f t="shared" si="756"/>
        <v>2543346.54</v>
      </c>
    </row>
    <row r="68" spans="1:157" s="196" customFormat="1" ht="30" customHeight="1" x14ac:dyDescent="0.25">
      <c r="A68" s="122"/>
      <c r="B68" s="122">
        <v>42</v>
      </c>
      <c r="C68" s="123" t="s">
        <v>271</v>
      </c>
      <c r="D68" s="215" t="s">
        <v>272</v>
      </c>
      <c r="E68" s="125">
        <v>15030</v>
      </c>
      <c r="F68" s="126">
        <v>3.17</v>
      </c>
      <c r="G68" s="127"/>
      <c r="H68" s="128">
        <v>1</v>
      </c>
      <c r="I68" s="194"/>
      <c r="J68" s="183">
        <v>1.4</v>
      </c>
      <c r="K68" s="183">
        <v>1.68</v>
      </c>
      <c r="L68" s="183">
        <v>2.23</v>
      </c>
      <c r="M68" s="186">
        <v>2.57</v>
      </c>
      <c r="N68" s="130"/>
      <c r="O68" s="131">
        <f t="shared" si="702"/>
        <v>0</v>
      </c>
      <c r="P68" s="187"/>
      <c r="Q68" s="131">
        <f t="shared" si="702"/>
        <v>0</v>
      </c>
      <c r="R68" s="131">
        <v>131</v>
      </c>
      <c r="S68" s="131">
        <v>8738111.3399999999</v>
      </c>
      <c r="T68" s="131"/>
      <c r="U68" s="131"/>
      <c r="V68" s="132">
        <v>131</v>
      </c>
      <c r="W68" s="131">
        <f t="shared" si="703"/>
        <v>8738111.3399999999</v>
      </c>
      <c r="X68" s="130"/>
      <c r="Y68" s="131">
        <f t="shared" si="704"/>
        <v>0</v>
      </c>
      <c r="Z68" s="130"/>
      <c r="AA68" s="131">
        <f t="shared" si="705"/>
        <v>0</v>
      </c>
      <c r="AB68" s="130"/>
      <c r="AC68" s="131">
        <f t="shared" si="706"/>
        <v>0</v>
      </c>
      <c r="AD68" s="132"/>
      <c r="AE68" s="131">
        <f t="shared" si="707"/>
        <v>0</v>
      </c>
      <c r="AF68" s="132"/>
      <c r="AG68" s="131">
        <f t="shared" si="708"/>
        <v>0</v>
      </c>
      <c r="AH68" s="132"/>
      <c r="AI68" s="131">
        <f t="shared" si="709"/>
        <v>0</v>
      </c>
      <c r="AJ68" s="132"/>
      <c r="AK68" s="132"/>
      <c r="AL68" s="132"/>
      <c r="AM68" s="132">
        <v>0</v>
      </c>
      <c r="AN68" s="130">
        <v>100</v>
      </c>
      <c r="AO68" s="131">
        <f t="shared" si="710"/>
        <v>6670314</v>
      </c>
      <c r="AP68" s="132"/>
      <c r="AQ68" s="131">
        <f t="shared" si="711"/>
        <v>0</v>
      </c>
      <c r="AR68" s="130"/>
      <c r="AS68" s="131">
        <f t="shared" si="712"/>
        <v>0</v>
      </c>
      <c r="AT68" s="151"/>
      <c r="AU68" s="131">
        <f t="shared" si="713"/>
        <v>0</v>
      </c>
      <c r="AV68" s="132"/>
      <c r="AW68" s="131">
        <f t="shared" si="714"/>
        <v>0</v>
      </c>
      <c r="AX68" s="132"/>
      <c r="AY68" s="131">
        <f t="shared" si="715"/>
        <v>0</v>
      </c>
      <c r="AZ68" s="130"/>
      <c r="BA68" s="131">
        <f t="shared" si="716"/>
        <v>0</v>
      </c>
      <c r="BB68" s="130"/>
      <c r="BC68" s="131">
        <f t="shared" si="717"/>
        <v>0</v>
      </c>
      <c r="BD68" s="130"/>
      <c r="BE68" s="131">
        <f t="shared" si="718"/>
        <v>0</v>
      </c>
      <c r="BF68" s="130"/>
      <c r="BG68" s="131">
        <f t="shared" si="719"/>
        <v>0</v>
      </c>
      <c r="BH68" s="130"/>
      <c r="BI68" s="131">
        <f t="shared" si="720"/>
        <v>0</v>
      </c>
      <c r="BJ68" s="132">
        <v>0</v>
      </c>
      <c r="BK68" s="132">
        <v>0</v>
      </c>
      <c r="BL68" s="130"/>
      <c r="BM68" s="131">
        <f t="shared" si="721"/>
        <v>0</v>
      </c>
      <c r="BN68" s="130"/>
      <c r="BO68" s="131">
        <f t="shared" si="722"/>
        <v>0</v>
      </c>
      <c r="BP68" s="130"/>
      <c r="BQ68" s="131">
        <f t="shared" si="723"/>
        <v>0</v>
      </c>
      <c r="BR68" s="130"/>
      <c r="BS68" s="131">
        <f t="shared" si="724"/>
        <v>0</v>
      </c>
      <c r="BT68" s="130"/>
      <c r="BU68" s="131">
        <f t="shared" si="725"/>
        <v>0</v>
      </c>
      <c r="BV68" s="130"/>
      <c r="BW68" s="131">
        <f t="shared" si="726"/>
        <v>0</v>
      </c>
      <c r="BX68" s="130"/>
      <c r="BY68" s="131">
        <f t="shared" si="727"/>
        <v>0</v>
      </c>
      <c r="BZ68" s="130"/>
      <c r="CA68" s="131">
        <f t="shared" si="728"/>
        <v>0</v>
      </c>
      <c r="CB68" s="134"/>
      <c r="CC68" s="131">
        <f t="shared" si="729"/>
        <v>0</v>
      </c>
      <c r="CD68" s="130"/>
      <c r="CE68" s="131">
        <f t="shared" si="729"/>
        <v>0</v>
      </c>
      <c r="CF68" s="132"/>
      <c r="CG68" s="131">
        <f t="shared" si="730"/>
        <v>0</v>
      </c>
      <c r="CH68" s="130"/>
      <c r="CI68" s="131">
        <f t="shared" si="731"/>
        <v>0</v>
      </c>
      <c r="CJ68" s="130"/>
      <c r="CK68" s="131">
        <f t="shared" si="732"/>
        <v>0</v>
      </c>
      <c r="CL68" s="130"/>
      <c r="CM68" s="131">
        <f t="shared" si="733"/>
        <v>0</v>
      </c>
      <c r="CN68" s="151"/>
      <c r="CO68" s="131">
        <f t="shared" si="734"/>
        <v>0</v>
      </c>
      <c r="CP68" s="130"/>
      <c r="CQ68" s="135">
        <f>SUM(CP68*$E68*$F68*$H68*$K68*$CQ$11)</f>
        <v>0</v>
      </c>
      <c r="CR68" s="130"/>
      <c r="CS68" s="135">
        <f>SUM(CR68*$E68*$F68*$H68*$K68*$CQ$11)</f>
        <v>0</v>
      </c>
      <c r="CT68" s="130"/>
      <c r="CU68" s="135">
        <f t="shared" si="735"/>
        <v>0</v>
      </c>
      <c r="CV68" s="132"/>
      <c r="CW68" s="135">
        <f t="shared" si="736"/>
        <v>0</v>
      </c>
      <c r="CX68" s="132"/>
      <c r="CY68" s="135">
        <f t="shared" si="737"/>
        <v>0</v>
      </c>
      <c r="CZ68" s="132"/>
      <c r="DA68" s="135">
        <f t="shared" si="738"/>
        <v>0</v>
      </c>
      <c r="DB68" s="130"/>
      <c r="DC68" s="135">
        <f t="shared" si="739"/>
        <v>0</v>
      </c>
      <c r="DD68" s="130"/>
      <c r="DE68" s="135">
        <f t="shared" si="740"/>
        <v>0</v>
      </c>
      <c r="DF68" s="130">
        <v>0</v>
      </c>
      <c r="DG68" s="135">
        <v>0</v>
      </c>
      <c r="DH68" s="132"/>
      <c r="DI68" s="135">
        <f t="shared" si="741"/>
        <v>0</v>
      </c>
      <c r="DJ68" s="130"/>
      <c r="DK68" s="135">
        <f t="shared" si="742"/>
        <v>0</v>
      </c>
      <c r="DL68" s="130"/>
      <c r="DM68" s="135">
        <f t="shared" si="743"/>
        <v>0</v>
      </c>
      <c r="DN68" s="130"/>
      <c r="DO68" s="135">
        <f t="shared" si="744"/>
        <v>0</v>
      </c>
      <c r="DP68" s="130"/>
      <c r="DQ68" s="135">
        <f t="shared" si="745"/>
        <v>0</v>
      </c>
      <c r="DR68" s="130"/>
      <c r="DS68" s="135">
        <f t="shared" si="746"/>
        <v>0</v>
      </c>
      <c r="DT68" s="130"/>
      <c r="DU68" s="135">
        <f t="shared" si="747"/>
        <v>0</v>
      </c>
      <c r="DV68" s="130"/>
      <c r="DW68" s="135">
        <f t="shared" si="748"/>
        <v>0</v>
      </c>
      <c r="DX68" s="130"/>
      <c r="DY68" s="135">
        <f t="shared" si="749"/>
        <v>0</v>
      </c>
      <c r="DZ68" s="130"/>
      <c r="EA68" s="135">
        <f t="shared" si="750"/>
        <v>0</v>
      </c>
      <c r="EB68" s="130"/>
      <c r="EC68" s="135">
        <f t="shared" si="751"/>
        <v>0</v>
      </c>
      <c r="ED68" s="151"/>
      <c r="EE68" s="131">
        <f t="shared" si="752"/>
        <v>0</v>
      </c>
      <c r="EF68" s="130"/>
      <c r="EG68" s="131">
        <f t="shared" si="753"/>
        <v>0</v>
      </c>
      <c r="EH68" s="130"/>
      <c r="EI68" s="132"/>
      <c r="EJ68" s="130"/>
      <c r="EK68" s="132"/>
      <c r="EL68" s="130"/>
      <c r="EM68" s="131">
        <f t="shared" si="754"/>
        <v>0</v>
      </c>
      <c r="EN68" s="130"/>
      <c r="EO68" s="131">
        <f t="shared" si="755"/>
        <v>0</v>
      </c>
      <c r="EP68" s="130"/>
      <c r="EQ68" s="132"/>
      <c r="ER68" s="136"/>
      <c r="ES68" s="136"/>
      <c r="ET68" s="151"/>
      <c r="EU68" s="151"/>
      <c r="EV68" s="151"/>
      <c r="EW68" s="151"/>
      <c r="EX68" s="151"/>
      <c r="EY68" s="151"/>
      <c r="EZ68" s="137">
        <f t="shared" si="756"/>
        <v>231</v>
      </c>
      <c r="FA68" s="137">
        <f t="shared" si="756"/>
        <v>15408425.34</v>
      </c>
    </row>
    <row r="69" spans="1:157" s="181" customFormat="1" ht="15" customHeight="1" x14ac:dyDescent="0.25">
      <c r="A69" s="199">
        <v>15</v>
      </c>
      <c r="B69" s="199"/>
      <c r="C69" s="111" t="s">
        <v>273</v>
      </c>
      <c r="D69" s="216" t="s">
        <v>274</v>
      </c>
      <c r="E69" s="125">
        <v>15030</v>
      </c>
      <c r="F69" s="190"/>
      <c r="G69" s="127"/>
      <c r="H69" s="115"/>
      <c r="I69" s="177"/>
      <c r="J69" s="200">
        <v>1.4</v>
      </c>
      <c r="K69" s="200">
        <v>1.68</v>
      </c>
      <c r="L69" s="200">
        <v>2.23</v>
      </c>
      <c r="M69" s="179">
        <v>2.57</v>
      </c>
      <c r="N69" s="159">
        <f t="shared" ref="N69:BY69" si="757">SUM(N70:N72)</f>
        <v>5</v>
      </c>
      <c r="O69" s="159">
        <f t="shared" si="757"/>
        <v>103105.79999999999</v>
      </c>
      <c r="P69" s="159">
        <f t="shared" si="757"/>
        <v>0</v>
      </c>
      <c r="Q69" s="159">
        <f t="shared" si="757"/>
        <v>0</v>
      </c>
      <c r="R69" s="159">
        <v>0</v>
      </c>
      <c r="S69" s="159">
        <v>0</v>
      </c>
      <c r="T69" s="159">
        <v>0</v>
      </c>
      <c r="U69" s="159">
        <v>0</v>
      </c>
      <c r="V69" s="159">
        <f t="shared" si="757"/>
        <v>0</v>
      </c>
      <c r="W69" s="159">
        <f t="shared" si="757"/>
        <v>0</v>
      </c>
      <c r="X69" s="159">
        <f t="shared" si="757"/>
        <v>0</v>
      </c>
      <c r="Y69" s="159">
        <f t="shared" si="757"/>
        <v>0</v>
      </c>
      <c r="Z69" s="159">
        <f t="shared" si="757"/>
        <v>0</v>
      </c>
      <c r="AA69" s="159">
        <f t="shared" si="757"/>
        <v>0</v>
      </c>
      <c r="AB69" s="159">
        <f t="shared" si="757"/>
        <v>0</v>
      </c>
      <c r="AC69" s="159">
        <f t="shared" si="757"/>
        <v>0</v>
      </c>
      <c r="AD69" s="159">
        <f t="shared" si="757"/>
        <v>98</v>
      </c>
      <c r="AE69" s="159">
        <f t="shared" si="757"/>
        <v>2020873.6799999997</v>
      </c>
      <c r="AF69" s="159">
        <f t="shared" si="757"/>
        <v>0</v>
      </c>
      <c r="AG69" s="159">
        <f t="shared" si="757"/>
        <v>0</v>
      </c>
      <c r="AH69" s="159">
        <f t="shared" si="757"/>
        <v>240</v>
      </c>
      <c r="AI69" s="159">
        <f t="shared" si="757"/>
        <v>4949078.3999999994</v>
      </c>
      <c r="AJ69" s="159">
        <f t="shared" si="757"/>
        <v>0</v>
      </c>
      <c r="AK69" s="159">
        <f t="shared" si="757"/>
        <v>0</v>
      </c>
      <c r="AL69" s="159">
        <f t="shared" si="757"/>
        <v>70</v>
      </c>
      <c r="AM69" s="159">
        <f t="shared" si="757"/>
        <v>1732177.44</v>
      </c>
      <c r="AN69" s="159">
        <f t="shared" si="757"/>
        <v>181</v>
      </c>
      <c r="AO69" s="159">
        <f t="shared" si="757"/>
        <v>3894453.36</v>
      </c>
      <c r="AP69" s="159">
        <f t="shared" si="757"/>
        <v>0</v>
      </c>
      <c r="AQ69" s="159">
        <f t="shared" si="757"/>
        <v>0</v>
      </c>
      <c r="AR69" s="159">
        <f t="shared" si="757"/>
        <v>0</v>
      </c>
      <c r="AS69" s="159">
        <f t="shared" si="757"/>
        <v>0</v>
      </c>
      <c r="AT69" s="159">
        <f t="shared" si="757"/>
        <v>1205</v>
      </c>
      <c r="AU69" s="159">
        <f t="shared" si="757"/>
        <v>28948531.5</v>
      </c>
      <c r="AV69" s="159">
        <f t="shared" si="757"/>
        <v>0</v>
      </c>
      <c r="AW69" s="159">
        <f t="shared" si="757"/>
        <v>0</v>
      </c>
      <c r="AX69" s="159">
        <f t="shared" si="757"/>
        <v>0</v>
      </c>
      <c r="AY69" s="159">
        <f t="shared" si="757"/>
        <v>0</v>
      </c>
      <c r="AZ69" s="159">
        <f t="shared" si="757"/>
        <v>0</v>
      </c>
      <c r="BA69" s="159">
        <f t="shared" si="757"/>
        <v>0</v>
      </c>
      <c r="BB69" s="159">
        <f t="shared" si="757"/>
        <v>40</v>
      </c>
      <c r="BC69" s="159">
        <f t="shared" si="757"/>
        <v>1244844.72</v>
      </c>
      <c r="BD69" s="159">
        <f t="shared" si="757"/>
        <v>100</v>
      </c>
      <c r="BE69" s="159">
        <f t="shared" si="757"/>
        <v>2062115.9999999998</v>
      </c>
      <c r="BF69" s="159">
        <f t="shared" si="757"/>
        <v>24</v>
      </c>
      <c r="BG69" s="159">
        <f t="shared" si="757"/>
        <v>494907.83999999991</v>
      </c>
      <c r="BH69" s="159">
        <f t="shared" si="757"/>
        <v>36</v>
      </c>
      <c r="BI69" s="159">
        <f t="shared" si="757"/>
        <v>742361.76</v>
      </c>
      <c r="BJ69" s="121">
        <v>300</v>
      </c>
      <c r="BK69" s="121">
        <v>6186348.0000000251</v>
      </c>
      <c r="BL69" s="159">
        <f t="shared" si="757"/>
        <v>196</v>
      </c>
      <c r="BM69" s="159">
        <f t="shared" si="757"/>
        <v>6232640.3999999994</v>
      </c>
      <c r="BN69" s="159">
        <f t="shared" si="757"/>
        <v>0</v>
      </c>
      <c r="BO69" s="159">
        <f t="shared" si="757"/>
        <v>0</v>
      </c>
      <c r="BP69" s="159">
        <f t="shared" si="757"/>
        <v>180</v>
      </c>
      <c r="BQ69" s="159">
        <f t="shared" si="757"/>
        <v>3711808.8</v>
      </c>
      <c r="BR69" s="159">
        <f t="shared" si="757"/>
        <v>0</v>
      </c>
      <c r="BS69" s="159">
        <f t="shared" si="757"/>
        <v>0</v>
      </c>
      <c r="BT69" s="159">
        <f t="shared" si="757"/>
        <v>687</v>
      </c>
      <c r="BU69" s="159">
        <f t="shared" si="757"/>
        <v>14166736.92</v>
      </c>
      <c r="BV69" s="159">
        <f t="shared" si="757"/>
        <v>45</v>
      </c>
      <c r="BW69" s="159">
        <f t="shared" si="757"/>
        <v>1657057.5</v>
      </c>
      <c r="BX69" s="159">
        <f t="shared" si="757"/>
        <v>44</v>
      </c>
      <c r="BY69" s="159">
        <f t="shared" si="757"/>
        <v>907331.03999999992</v>
      </c>
      <c r="BZ69" s="159">
        <f t="shared" ref="BZ69:EK69" si="758">SUM(BZ70:BZ72)</f>
        <v>60</v>
      </c>
      <c r="CA69" s="159">
        <f t="shared" si="758"/>
        <v>1237269.5999999999</v>
      </c>
      <c r="CB69" s="159">
        <f t="shared" si="758"/>
        <v>35</v>
      </c>
      <c r="CC69" s="159">
        <f t="shared" si="758"/>
        <v>721740.6</v>
      </c>
      <c r="CD69" s="159">
        <f t="shared" si="758"/>
        <v>29</v>
      </c>
      <c r="CE69" s="159">
        <f t="shared" si="758"/>
        <v>598013.6399999999</v>
      </c>
      <c r="CF69" s="159">
        <f t="shared" si="758"/>
        <v>10</v>
      </c>
      <c r="CG69" s="159">
        <f t="shared" si="758"/>
        <v>206211.59999999998</v>
      </c>
      <c r="CH69" s="159">
        <f t="shared" si="758"/>
        <v>8</v>
      </c>
      <c r="CI69" s="159">
        <f t="shared" si="758"/>
        <v>164969.28</v>
      </c>
      <c r="CJ69" s="159">
        <f t="shared" si="758"/>
        <v>5</v>
      </c>
      <c r="CK69" s="159">
        <f t="shared" si="758"/>
        <v>103105.79999999999</v>
      </c>
      <c r="CL69" s="159">
        <f t="shared" si="758"/>
        <v>33</v>
      </c>
      <c r="CM69" s="159">
        <f t="shared" si="758"/>
        <v>680498.28</v>
      </c>
      <c r="CN69" s="159">
        <f t="shared" si="758"/>
        <v>216</v>
      </c>
      <c r="CO69" s="159">
        <f t="shared" si="758"/>
        <v>4454170.5599999996</v>
      </c>
      <c r="CP69" s="180">
        <f t="shared" si="758"/>
        <v>128</v>
      </c>
      <c r="CQ69" s="159">
        <f t="shared" si="758"/>
        <v>3361838.2559999996</v>
      </c>
      <c r="CR69" s="180">
        <f t="shared" si="758"/>
        <v>911</v>
      </c>
      <c r="CS69" s="159">
        <f t="shared" si="758"/>
        <v>22542419.04000029</v>
      </c>
      <c r="CT69" s="159">
        <f t="shared" si="758"/>
        <v>125</v>
      </c>
      <c r="CU69" s="159">
        <f t="shared" si="758"/>
        <v>3093174</v>
      </c>
      <c r="CV69" s="159">
        <f t="shared" si="758"/>
        <v>550</v>
      </c>
      <c r="CW69" s="159">
        <f t="shared" si="758"/>
        <v>13609965.6</v>
      </c>
      <c r="CX69" s="159">
        <f t="shared" si="758"/>
        <v>386</v>
      </c>
      <c r="CY69" s="159">
        <f>SUM(CY70:CY72)</f>
        <v>15090144.048</v>
      </c>
      <c r="CZ69" s="159">
        <f t="shared" si="758"/>
        <v>0</v>
      </c>
      <c r="DA69" s="159">
        <f t="shared" si="758"/>
        <v>0</v>
      </c>
      <c r="DB69" s="159">
        <f t="shared" si="758"/>
        <v>21</v>
      </c>
      <c r="DC69" s="159">
        <f t="shared" si="758"/>
        <v>519653.23200000002</v>
      </c>
      <c r="DD69" s="159">
        <f t="shared" si="758"/>
        <v>50</v>
      </c>
      <c r="DE69" s="159">
        <f t="shared" si="758"/>
        <v>1237269.5999999999</v>
      </c>
      <c r="DF69" s="180">
        <v>29</v>
      </c>
      <c r="DG69" s="159">
        <v>717616.31000000029</v>
      </c>
      <c r="DH69" s="159">
        <f t="shared" si="758"/>
        <v>125</v>
      </c>
      <c r="DI69" s="159">
        <f t="shared" si="758"/>
        <v>3093174</v>
      </c>
      <c r="DJ69" s="159">
        <f t="shared" si="758"/>
        <v>0</v>
      </c>
      <c r="DK69" s="159">
        <f t="shared" si="758"/>
        <v>0</v>
      </c>
      <c r="DL69" s="159">
        <f t="shared" si="758"/>
        <v>18</v>
      </c>
      <c r="DM69" s="159">
        <f t="shared" si="758"/>
        <v>445417.05599999998</v>
      </c>
      <c r="DN69" s="159">
        <f t="shared" si="758"/>
        <v>15</v>
      </c>
      <c r="DO69" s="159">
        <f t="shared" si="758"/>
        <v>371180.88</v>
      </c>
      <c r="DP69" s="159">
        <f t="shared" si="758"/>
        <v>94</v>
      </c>
      <c r="DQ69" s="159">
        <f t="shared" si="758"/>
        <v>2326066.8479999998</v>
      </c>
      <c r="DR69" s="159">
        <f t="shared" si="758"/>
        <v>15</v>
      </c>
      <c r="DS69" s="159">
        <f t="shared" si="758"/>
        <v>371180.88</v>
      </c>
      <c r="DT69" s="159">
        <f t="shared" si="758"/>
        <v>0</v>
      </c>
      <c r="DU69" s="159">
        <f t="shared" si="758"/>
        <v>0</v>
      </c>
      <c r="DV69" s="159">
        <f t="shared" si="758"/>
        <v>5</v>
      </c>
      <c r="DW69" s="159">
        <f t="shared" si="758"/>
        <v>123726.95999999999</v>
      </c>
      <c r="DX69" s="159">
        <f t="shared" si="758"/>
        <v>0</v>
      </c>
      <c r="DY69" s="159">
        <f t="shared" si="758"/>
        <v>0</v>
      </c>
      <c r="DZ69" s="159">
        <f t="shared" si="758"/>
        <v>0</v>
      </c>
      <c r="EA69" s="159">
        <f t="shared" si="758"/>
        <v>0</v>
      </c>
      <c r="EB69" s="159">
        <f t="shared" si="758"/>
        <v>45</v>
      </c>
      <c r="EC69" s="159">
        <f t="shared" si="758"/>
        <v>1703455.1099999999</v>
      </c>
      <c r="ED69" s="159">
        <f t="shared" si="758"/>
        <v>0</v>
      </c>
      <c r="EE69" s="159">
        <f t="shared" si="758"/>
        <v>0</v>
      </c>
      <c r="EF69" s="159">
        <f t="shared" si="758"/>
        <v>3</v>
      </c>
      <c r="EG69" s="159">
        <f t="shared" si="758"/>
        <v>61863.479999999989</v>
      </c>
      <c r="EH69" s="159">
        <f t="shared" si="758"/>
        <v>0</v>
      </c>
      <c r="EI69" s="159">
        <f t="shared" si="758"/>
        <v>0</v>
      </c>
      <c r="EJ69" s="159">
        <f t="shared" si="758"/>
        <v>0</v>
      </c>
      <c r="EK69" s="159">
        <f t="shared" si="758"/>
        <v>0</v>
      </c>
      <c r="EL69" s="159">
        <f t="shared" ref="EL69:EZ69" si="759">SUM(EL70:EL72)</f>
        <v>0</v>
      </c>
      <c r="EM69" s="159">
        <f t="shared" si="759"/>
        <v>0</v>
      </c>
      <c r="EN69" s="159">
        <f t="shared" si="759"/>
        <v>0</v>
      </c>
      <c r="EO69" s="159">
        <f t="shared" si="759"/>
        <v>0</v>
      </c>
      <c r="EP69" s="159">
        <f t="shared" si="759"/>
        <v>0</v>
      </c>
      <c r="EQ69" s="159">
        <f t="shared" si="759"/>
        <v>0</v>
      </c>
      <c r="ER69" s="159">
        <f t="shared" si="759"/>
        <v>0</v>
      </c>
      <c r="ES69" s="159">
        <f t="shared" si="759"/>
        <v>0</v>
      </c>
      <c r="ET69" s="159">
        <f t="shared" si="759"/>
        <v>300</v>
      </c>
      <c r="EU69" s="159">
        <f t="shared" si="759"/>
        <v>15844626</v>
      </c>
      <c r="EV69" s="159">
        <f t="shared" si="759"/>
        <v>0</v>
      </c>
      <c r="EW69" s="159">
        <f t="shared" si="759"/>
        <v>0</v>
      </c>
      <c r="EX69" s="159"/>
      <c r="EY69" s="159"/>
      <c r="EZ69" s="159">
        <f t="shared" si="759"/>
        <v>6667</v>
      </c>
      <c r="FA69" s="159">
        <f>SUM(FA70:FA72)</f>
        <v>171733123.82000026</v>
      </c>
    </row>
    <row r="70" spans="1:157" s="2" customFormat="1" ht="32.25" customHeight="1" x14ac:dyDescent="0.25">
      <c r="A70" s="122"/>
      <c r="B70" s="122">
        <v>43</v>
      </c>
      <c r="C70" s="123" t="s">
        <v>275</v>
      </c>
      <c r="D70" s="217" t="s">
        <v>276</v>
      </c>
      <c r="E70" s="125">
        <v>15030</v>
      </c>
      <c r="F70" s="126">
        <v>0.98</v>
      </c>
      <c r="G70" s="127"/>
      <c r="H70" s="128">
        <v>1</v>
      </c>
      <c r="I70" s="194"/>
      <c r="J70" s="183">
        <v>1.4</v>
      </c>
      <c r="K70" s="183">
        <v>1.68</v>
      </c>
      <c r="L70" s="183">
        <v>2.23</v>
      </c>
      <c r="M70" s="186">
        <v>2.57</v>
      </c>
      <c r="N70" s="130">
        <v>5</v>
      </c>
      <c r="O70" s="131">
        <f t="shared" ref="O70:Q72" si="760">N70*$E70*$F70*$H70*$J70*O$11</f>
        <v>103105.79999999999</v>
      </c>
      <c r="P70" s="187"/>
      <c r="Q70" s="131">
        <f t="shared" si="760"/>
        <v>0</v>
      </c>
      <c r="R70" s="131"/>
      <c r="S70" s="131">
        <v>0</v>
      </c>
      <c r="T70" s="131"/>
      <c r="U70" s="131"/>
      <c r="V70" s="132"/>
      <c r="W70" s="131">
        <f t="shared" ref="W70:W72" si="761">V70*$E70*$F70*$H70*$J70*W$11</f>
        <v>0</v>
      </c>
      <c r="X70" s="130"/>
      <c r="Y70" s="131">
        <f t="shared" ref="Y70:Y72" si="762">X70*$E70*$F70*$H70*$J70*Y$11</f>
        <v>0</v>
      </c>
      <c r="Z70" s="130"/>
      <c r="AA70" s="131">
        <f t="shared" ref="AA70:AA72" si="763">Z70*$E70*$F70*$H70*$J70*AA$11</f>
        <v>0</v>
      </c>
      <c r="AB70" s="130"/>
      <c r="AC70" s="131">
        <f t="shared" ref="AC70:AC72" si="764">AB70*$E70*$F70*$H70*$J70*AC$11</f>
        <v>0</v>
      </c>
      <c r="AD70" s="132">
        <v>98</v>
      </c>
      <c r="AE70" s="131">
        <f t="shared" ref="AE70:AE72" si="765">AD70*$E70*$F70*$H70*$J70*AE$11</f>
        <v>2020873.6799999997</v>
      </c>
      <c r="AF70" s="132"/>
      <c r="AG70" s="131">
        <f t="shared" ref="AG70:AG72" si="766">AF70*$E70*$F70*$H70*$J70*AG$11</f>
        <v>0</v>
      </c>
      <c r="AH70" s="132">
        <v>240</v>
      </c>
      <c r="AI70" s="131">
        <f t="shared" ref="AI70:AI72" si="767">AH70*$E70*$F70*$H70*$J70*AI$11</f>
        <v>4949078.3999999994</v>
      </c>
      <c r="AJ70" s="132"/>
      <c r="AK70" s="132"/>
      <c r="AL70" s="139">
        <v>70</v>
      </c>
      <c r="AM70" s="135">
        <f>SUM(AL70*$E70*$F70*$H70*$K70*$AM$11)</f>
        <v>1732177.44</v>
      </c>
      <c r="AN70" s="130">
        <v>171</v>
      </c>
      <c r="AO70" s="131">
        <f t="shared" ref="AO70:AO72" si="768">AN70*$E70*$F70*$H70*$J70*AO$11</f>
        <v>3526218.36</v>
      </c>
      <c r="AP70" s="132"/>
      <c r="AQ70" s="131">
        <f t="shared" ref="AQ70:AQ72" si="769">AP70*$E70*$F70*$H70*$J70*AQ$11</f>
        <v>0</v>
      </c>
      <c r="AR70" s="130"/>
      <c r="AS70" s="131">
        <f t="shared" ref="AS70:AS72" si="770">AR70*$E70*$F70*$H70*$J70*AS$11</f>
        <v>0</v>
      </c>
      <c r="AT70" s="188">
        <v>1100</v>
      </c>
      <c r="AU70" s="131">
        <f t="shared" ref="AU70:AU72" si="771">AT70*$E70*$F70*$H70*$J70*AU$11</f>
        <v>22683276</v>
      </c>
      <c r="AV70" s="132"/>
      <c r="AW70" s="131">
        <f t="shared" ref="AW70:AW72" si="772">AV70*$E70*$F70*$H70*$J70*AW$11</f>
        <v>0</v>
      </c>
      <c r="AX70" s="132"/>
      <c r="AY70" s="131">
        <f t="shared" ref="AY70:AY72" si="773">AX70*$E70*$F70*$H70*$J70*AY$11</f>
        <v>0</v>
      </c>
      <c r="AZ70" s="130"/>
      <c r="BA70" s="131">
        <f t="shared" ref="BA70:BA72" si="774">AZ70*$E70*$F70*$H70*$J70*BA$11</f>
        <v>0</v>
      </c>
      <c r="BB70" s="130">
        <v>20</v>
      </c>
      <c r="BC70" s="131">
        <f t="shared" ref="BC70:BC72" si="775">BB70*$E70*$F70*$H70*$J70*BC$11</f>
        <v>412423.19999999995</v>
      </c>
      <c r="BD70" s="130">
        <v>100</v>
      </c>
      <c r="BE70" s="131">
        <f t="shared" ref="BE70:BE72" si="776">BD70*$E70*$F70*$H70*$J70*BE$11</f>
        <v>2062115.9999999998</v>
      </c>
      <c r="BF70" s="130">
        <v>24</v>
      </c>
      <c r="BG70" s="131">
        <f t="shared" ref="BG70:BG72" si="777">BF70*$E70*$F70*$H70*$J70*BG$11</f>
        <v>494907.83999999991</v>
      </c>
      <c r="BH70" s="130">
        <v>36</v>
      </c>
      <c r="BI70" s="131">
        <f t="shared" ref="BI70:BI72" si="778">BH70*$E70*$F70*$H70*$J70*BI$11</f>
        <v>742361.76</v>
      </c>
      <c r="BJ70" s="132">
        <v>300</v>
      </c>
      <c r="BK70" s="132">
        <v>6186348.0000000251</v>
      </c>
      <c r="BL70" s="130">
        <v>120</v>
      </c>
      <c r="BM70" s="131">
        <f t="shared" ref="BM70:BM72" si="779">BL70*$E70*$F70*$H70*$J70*BM$11</f>
        <v>2474539.1999999997</v>
      </c>
      <c r="BN70" s="130"/>
      <c r="BO70" s="131">
        <f t="shared" ref="BO70:BO72" si="780">BN70*$E70*$F70*$H70*$J70*BO$11</f>
        <v>0</v>
      </c>
      <c r="BP70" s="130">
        <v>180</v>
      </c>
      <c r="BQ70" s="131">
        <f t="shared" ref="BQ70:BQ72" si="781">BP70*$E70*$F70*$H70*$J70*BQ$11</f>
        <v>3711808.8</v>
      </c>
      <c r="BR70" s="130"/>
      <c r="BS70" s="131">
        <f t="shared" ref="BS70:BS72" si="782">BR70*$E70*$F70*$H70*$J70*BS$11</f>
        <v>0</v>
      </c>
      <c r="BT70" s="130">
        <v>687</v>
      </c>
      <c r="BU70" s="131">
        <f t="shared" ref="BU70:BU72" si="783">BT70*$E70*$F70*$H70*$J70*BU$11</f>
        <v>14166736.92</v>
      </c>
      <c r="BV70" s="130"/>
      <c r="BW70" s="131">
        <f t="shared" ref="BW70:BW72" si="784">BV70*$E70*$F70*$H70*$J70*BW$11</f>
        <v>0</v>
      </c>
      <c r="BX70" s="130">
        <v>44</v>
      </c>
      <c r="BY70" s="131">
        <f t="shared" ref="BY70:BY72" si="785">BX70*$E70*$F70*$H70*$J70*BY$11</f>
        <v>907331.03999999992</v>
      </c>
      <c r="BZ70" s="130">
        <v>60</v>
      </c>
      <c r="CA70" s="131">
        <f t="shared" ref="CA70:CA72" si="786">BZ70*$E70*$F70*$H70*$J70*CA$11</f>
        <v>1237269.5999999999</v>
      </c>
      <c r="CB70" s="134">
        <v>35</v>
      </c>
      <c r="CC70" s="131">
        <f t="shared" ref="CC70:CE72" si="787">CB70*$E70*$F70*$H70*$J70*CC$11</f>
        <v>721740.6</v>
      </c>
      <c r="CD70" s="130">
        <v>29</v>
      </c>
      <c r="CE70" s="131">
        <f t="shared" si="787"/>
        <v>598013.6399999999</v>
      </c>
      <c r="CF70" s="132">
        <v>10</v>
      </c>
      <c r="CG70" s="131">
        <f t="shared" ref="CG70:CG72" si="788">CF70*$E70*$F70*$H70*$J70*CG$11</f>
        <v>206211.59999999998</v>
      </c>
      <c r="CH70" s="130">
        <v>8</v>
      </c>
      <c r="CI70" s="131">
        <f t="shared" ref="CI70:CI72" si="789">CH70*$E70*$F70*$H70*$J70*CI$11</f>
        <v>164969.28</v>
      </c>
      <c r="CJ70" s="130">
        <v>5</v>
      </c>
      <c r="CK70" s="131">
        <f t="shared" ref="CK70:CK72" si="790">CJ70*$E70*$F70*$H70*$J70*CK$11</f>
        <v>103105.79999999999</v>
      </c>
      <c r="CL70" s="130">
        <v>33</v>
      </c>
      <c r="CM70" s="131">
        <f t="shared" ref="CM70:CM72" si="791">CL70*$E70*$F70*$H70*$J70*CM$11</f>
        <v>680498.28</v>
      </c>
      <c r="CN70" s="130">
        <v>216</v>
      </c>
      <c r="CO70" s="131">
        <f t="shared" ref="CO70:CO72" si="792">CN70*$E70*$F70*$H70*$J70*CO$11</f>
        <v>4454170.5599999996</v>
      </c>
      <c r="CP70" s="130">
        <f>90+28</f>
        <v>118</v>
      </c>
      <c r="CQ70" s="135">
        <f>SUM(CP70*$E70*$F70*$H70*$K70*$CQ$11)</f>
        <v>2919956.2559999996</v>
      </c>
      <c r="CR70" s="130">
        <v>911</v>
      </c>
      <c r="CS70" s="135">
        <v>22542419.04000029</v>
      </c>
      <c r="CT70" s="188">
        <v>125</v>
      </c>
      <c r="CU70" s="135">
        <f t="shared" ref="CU70:CU72" si="793">SUM(CT70*$E70*$F70*$H70*$K70*$CQ$11)</f>
        <v>3093174</v>
      </c>
      <c r="CV70" s="132">
        <v>550</v>
      </c>
      <c r="CW70" s="135">
        <f t="shared" ref="CW70:CW72" si="794">SUM(CV70*$E70*$F70*$H70*$K70*$CQ$11)</f>
        <v>13609965.6</v>
      </c>
      <c r="CX70" s="132">
        <v>264</v>
      </c>
      <c r="CY70" s="135">
        <f t="shared" ref="CY70:CY72" si="795">SUM(CX70*$E70*$F70*$H70*$K70*$CQ$11)</f>
        <v>6532783.4879999999</v>
      </c>
      <c r="CZ70" s="132"/>
      <c r="DA70" s="135">
        <f t="shared" ref="DA70:DA72" si="796">SUM(CZ70*$E70*$F70*$H70*$K70*$CQ$11)</f>
        <v>0</v>
      </c>
      <c r="DB70" s="130">
        <v>21</v>
      </c>
      <c r="DC70" s="135">
        <f t="shared" ref="DC70:DC72" si="797">SUM(DB70*$E70*$F70*$H70*$K70*$CQ$11)</f>
        <v>519653.23200000002</v>
      </c>
      <c r="DD70" s="188">
        <v>50</v>
      </c>
      <c r="DE70" s="135">
        <f t="shared" ref="DE70:DE72" si="798">SUM(DD70*$E70*$F70*$H70*$K70*$CQ$11)</f>
        <v>1237269.5999999999</v>
      </c>
      <c r="DF70" s="130">
        <v>29</v>
      </c>
      <c r="DG70" s="135">
        <v>717616.31000000029</v>
      </c>
      <c r="DH70" s="132">
        <v>125</v>
      </c>
      <c r="DI70" s="135">
        <f t="shared" ref="DI70:DI72" si="799">SUM(DH70*$E70*$F70*$H70*$K70*$CQ$11)</f>
        <v>3093174</v>
      </c>
      <c r="DJ70" s="130"/>
      <c r="DK70" s="135">
        <f t="shared" ref="DK70:DK72" si="800">SUM(DJ70*$E70*$F70*$H70*$K70*$CQ$11)</f>
        <v>0</v>
      </c>
      <c r="DL70" s="130">
        <v>18</v>
      </c>
      <c r="DM70" s="135">
        <f t="shared" ref="DM70:DM72" si="801">SUM(DL70*$E70*$F70*$H70*$K70*$CQ$11)</f>
        <v>445417.05599999998</v>
      </c>
      <c r="DN70" s="130">
        <v>15</v>
      </c>
      <c r="DO70" s="135">
        <f t="shared" ref="DO70:DO72" si="802">SUM(DN70*$E70*$F70*$H70*$K70*$CQ$11)</f>
        <v>371180.88</v>
      </c>
      <c r="DP70" s="130">
        <v>94</v>
      </c>
      <c r="DQ70" s="135">
        <f t="shared" ref="DQ70:DQ72" si="803">SUM(DP70*$E70*$F70*$H70*$K70*$CQ$11)</f>
        <v>2326066.8479999998</v>
      </c>
      <c r="DR70" s="130">
        <v>15</v>
      </c>
      <c r="DS70" s="135">
        <f t="shared" ref="DS70:DS72" si="804">SUM(DR70*$E70*$F70*$H70*$K70*$CQ$11)</f>
        <v>371180.88</v>
      </c>
      <c r="DT70" s="130"/>
      <c r="DU70" s="135">
        <f t="shared" ref="DU70:DU72" si="805">SUM(DT70*$E70*$F70*$H70*$K70*$CQ$11)</f>
        <v>0</v>
      </c>
      <c r="DV70" s="130">
        <v>5</v>
      </c>
      <c r="DW70" s="135">
        <f t="shared" ref="DW70:DW72" si="806">SUM(DV70*$E70*$F70*$H70*$K70*$CQ$11)</f>
        <v>123726.95999999999</v>
      </c>
      <c r="DX70" s="130"/>
      <c r="DY70" s="135">
        <f t="shared" ref="DY70:DY72" si="807">SUM(DX70*$E70*$F70*$H70*$K70*$CQ$11)</f>
        <v>0</v>
      </c>
      <c r="DZ70" s="130"/>
      <c r="EA70" s="135">
        <f t="shared" ref="EA70:EA72" si="808">SUM(DZ70*$E70*$F70*$H70*$L70*EC$11)</f>
        <v>0</v>
      </c>
      <c r="EB70" s="130">
        <f>ROUND(60*0.75,0)</f>
        <v>45</v>
      </c>
      <c r="EC70" s="135">
        <f t="shared" ref="EC70:EC72" si="809">SUM(EB70*$E70*$F70*$H70*$M70*EC$11)</f>
        <v>1703455.1099999999</v>
      </c>
      <c r="ED70" s="130"/>
      <c r="EE70" s="131">
        <f t="shared" ref="EE70:EE72" si="810">ED70*$E70*$F70*$H70*$J70*EE$11</f>
        <v>0</v>
      </c>
      <c r="EF70" s="188">
        <v>3</v>
      </c>
      <c r="EG70" s="131">
        <f t="shared" ref="EG70:EG72" si="811">EF70*$E70*$F70*$H70*$J70*EG$11</f>
        <v>61863.479999999989</v>
      </c>
      <c r="EH70" s="130"/>
      <c r="EI70" s="132"/>
      <c r="EJ70" s="130"/>
      <c r="EK70" s="132"/>
      <c r="EL70" s="130"/>
      <c r="EM70" s="131">
        <f t="shared" ref="EM70:EM72" si="812">EL70*$E70*$F70*$H70*$J70*EM$11</f>
        <v>0</v>
      </c>
      <c r="EN70" s="130"/>
      <c r="EO70" s="131">
        <f t="shared" ref="EO70:EO72" si="813">EN70*$E70*$F70*$H70*$J70*EO$11</f>
        <v>0</v>
      </c>
      <c r="EP70" s="130"/>
      <c r="EQ70" s="132"/>
      <c r="ER70" s="136"/>
      <c r="ES70" s="136"/>
      <c r="ET70" s="130"/>
      <c r="EU70" s="130"/>
      <c r="EV70" s="130"/>
      <c r="EW70" s="130"/>
      <c r="EX70" s="130"/>
      <c r="EY70" s="130"/>
      <c r="EZ70" s="137">
        <f t="shared" ref="EZ70:FA72" si="814">SUM(N70,P70,V70,X70,Z70,AB70,AD70,AF70,AH70,AJ70,AL70,AN70,AP70,AR70,AT70,AV70,AX70,AZ70,BB70,BD70,BF70,BH70,BJ70,BL70,BN70,BP70,BR70,BT70,BV70,BX70,BZ70,CB70,CD70,CF70,CH70,CJ70,CL70,CN70,CP70,CR70,CT70,CV70,CX70,CZ70,DB70,DD70,DF70,DH70,DJ70,DL70,DN70,DP70,DR70,DT70,DV70,DX70,DZ70,EB70,ED70,EF70,EH70,EJ70,EL70,EN70,EP70,ER70,ET70,EV70)</f>
        <v>5979</v>
      </c>
      <c r="FA70" s="137">
        <f t="shared" si="814"/>
        <v>134008184.54000027</v>
      </c>
    </row>
    <row r="71" spans="1:157" s="196" customFormat="1" ht="35.25" customHeight="1" x14ac:dyDescent="0.25">
      <c r="A71" s="122"/>
      <c r="B71" s="122">
        <v>44</v>
      </c>
      <c r="C71" s="123" t="s">
        <v>277</v>
      </c>
      <c r="D71" s="193" t="s">
        <v>278</v>
      </c>
      <c r="E71" s="125">
        <v>15030</v>
      </c>
      <c r="F71" s="126">
        <v>1.75</v>
      </c>
      <c r="G71" s="127"/>
      <c r="H71" s="128">
        <v>1</v>
      </c>
      <c r="I71" s="218"/>
      <c r="J71" s="197">
        <v>1.4</v>
      </c>
      <c r="K71" s="197">
        <v>1.68</v>
      </c>
      <c r="L71" s="197">
        <v>2.23</v>
      </c>
      <c r="M71" s="198">
        <v>2.57</v>
      </c>
      <c r="N71" s="130"/>
      <c r="O71" s="131">
        <f t="shared" si="760"/>
        <v>0</v>
      </c>
      <c r="P71" s="219"/>
      <c r="Q71" s="131">
        <f t="shared" si="760"/>
        <v>0</v>
      </c>
      <c r="R71" s="131"/>
      <c r="S71" s="131">
        <v>0</v>
      </c>
      <c r="T71" s="131"/>
      <c r="U71" s="131"/>
      <c r="V71" s="132"/>
      <c r="W71" s="131">
        <f t="shared" si="761"/>
        <v>0</v>
      </c>
      <c r="X71" s="130"/>
      <c r="Y71" s="131">
        <f t="shared" si="762"/>
        <v>0</v>
      </c>
      <c r="Z71" s="130"/>
      <c r="AA71" s="131">
        <f t="shared" si="763"/>
        <v>0</v>
      </c>
      <c r="AB71" s="130"/>
      <c r="AC71" s="131">
        <f t="shared" si="764"/>
        <v>0</v>
      </c>
      <c r="AD71" s="132"/>
      <c r="AE71" s="131">
        <f t="shared" si="765"/>
        <v>0</v>
      </c>
      <c r="AF71" s="132"/>
      <c r="AG71" s="131">
        <f t="shared" si="766"/>
        <v>0</v>
      </c>
      <c r="AH71" s="132"/>
      <c r="AI71" s="131">
        <f t="shared" si="767"/>
        <v>0</v>
      </c>
      <c r="AJ71" s="132"/>
      <c r="AK71" s="132"/>
      <c r="AL71" s="132"/>
      <c r="AM71" s="132"/>
      <c r="AN71" s="130">
        <v>10</v>
      </c>
      <c r="AO71" s="131">
        <f t="shared" si="768"/>
        <v>368235</v>
      </c>
      <c r="AP71" s="132"/>
      <c r="AQ71" s="131">
        <f t="shared" si="769"/>
        <v>0</v>
      </c>
      <c r="AR71" s="130"/>
      <c r="AS71" s="131">
        <f t="shared" si="770"/>
        <v>0</v>
      </c>
      <c r="AT71" s="188">
        <v>5</v>
      </c>
      <c r="AU71" s="131">
        <f t="shared" si="771"/>
        <v>184117.5</v>
      </c>
      <c r="AV71" s="132"/>
      <c r="AW71" s="131">
        <f t="shared" si="772"/>
        <v>0</v>
      </c>
      <c r="AX71" s="132"/>
      <c r="AY71" s="131">
        <f t="shared" si="773"/>
        <v>0</v>
      </c>
      <c r="AZ71" s="130"/>
      <c r="BA71" s="131">
        <f t="shared" si="774"/>
        <v>0</v>
      </c>
      <c r="BB71" s="130">
        <v>16</v>
      </c>
      <c r="BC71" s="131">
        <f t="shared" si="775"/>
        <v>589176</v>
      </c>
      <c r="BD71" s="130"/>
      <c r="BE71" s="131">
        <f t="shared" si="776"/>
        <v>0</v>
      </c>
      <c r="BF71" s="130"/>
      <c r="BG71" s="131">
        <f t="shared" si="777"/>
        <v>0</v>
      </c>
      <c r="BH71" s="130"/>
      <c r="BI71" s="131">
        <f t="shared" si="778"/>
        <v>0</v>
      </c>
      <c r="BJ71" s="132">
        <v>0</v>
      </c>
      <c r="BK71" s="132">
        <v>0</v>
      </c>
      <c r="BL71" s="130">
        <v>36</v>
      </c>
      <c r="BM71" s="131">
        <f t="shared" si="779"/>
        <v>1325646</v>
      </c>
      <c r="BN71" s="130"/>
      <c r="BO71" s="131">
        <f t="shared" si="780"/>
        <v>0</v>
      </c>
      <c r="BP71" s="130"/>
      <c r="BQ71" s="131">
        <f t="shared" si="781"/>
        <v>0</v>
      </c>
      <c r="BR71" s="130"/>
      <c r="BS71" s="131">
        <f t="shared" si="782"/>
        <v>0</v>
      </c>
      <c r="BT71" s="130"/>
      <c r="BU71" s="131">
        <f t="shared" si="783"/>
        <v>0</v>
      </c>
      <c r="BV71" s="130">
        <v>45</v>
      </c>
      <c r="BW71" s="131">
        <f t="shared" si="784"/>
        <v>1657057.5</v>
      </c>
      <c r="BX71" s="130"/>
      <c r="BY71" s="131">
        <f t="shared" si="785"/>
        <v>0</v>
      </c>
      <c r="BZ71" s="130"/>
      <c r="CA71" s="131">
        <f t="shared" si="786"/>
        <v>0</v>
      </c>
      <c r="CB71" s="134"/>
      <c r="CC71" s="131">
        <f t="shared" si="787"/>
        <v>0</v>
      </c>
      <c r="CD71" s="130"/>
      <c r="CE71" s="131">
        <f t="shared" si="787"/>
        <v>0</v>
      </c>
      <c r="CF71" s="132"/>
      <c r="CG71" s="131">
        <f t="shared" si="788"/>
        <v>0</v>
      </c>
      <c r="CH71" s="130"/>
      <c r="CI71" s="131">
        <f t="shared" si="789"/>
        <v>0</v>
      </c>
      <c r="CJ71" s="130"/>
      <c r="CK71" s="131">
        <f t="shared" si="790"/>
        <v>0</v>
      </c>
      <c r="CL71" s="130"/>
      <c r="CM71" s="131">
        <f t="shared" si="791"/>
        <v>0</v>
      </c>
      <c r="CN71" s="130"/>
      <c r="CO71" s="131">
        <f t="shared" si="792"/>
        <v>0</v>
      </c>
      <c r="CP71" s="130">
        <v>10</v>
      </c>
      <c r="CQ71" s="135">
        <f>SUM(CP71*$E71*$F71*$H71*$K71*$CQ$11)</f>
        <v>441882</v>
      </c>
      <c r="CR71" s="130"/>
      <c r="CS71" s="135">
        <f>SUM(CR71*$E71*$F71*$H71*$K71*$CQ$11)</f>
        <v>0</v>
      </c>
      <c r="CT71" s="130"/>
      <c r="CU71" s="135">
        <f t="shared" si="793"/>
        <v>0</v>
      </c>
      <c r="CV71" s="132"/>
      <c r="CW71" s="135">
        <f t="shared" si="794"/>
        <v>0</v>
      </c>
      <c r="CX71" s="132">
        <v>12</v>
      </c>
      <c r="CY71" s="135">
        <f t="shared" si="795"/>
        <v>530258.4</v>
      </c>
      <c r="CZ71" s="132"/>
      <c r="DA71" s="135">
        <f t="shared" si="796"/>
        <v>0</v>
      </c>
      <c r="DB71" s="130"/>
      <c r="DC71" s="135">
        <f t="shared" si="797"/>
        <v>0</v>
      </c>
      <c r="DD71" s="130"/>
      <c r="DE71" s="135">
        <f t="shared" si="798"/>
        <v>0</v>
      </c>
      <c r="DF71" s="130">
        <v>0</v>
      </c>
      <c r="DG71" s="135">
        <v>0</v>
      </c>
      <c r="DH71" s="132"/>
      <c r="DI71" s="135">
        <f t="shared" si="799"/>
        <v>0</v>
      </c>
      <c r="DJ71" s="130"/>
      <c r="DK71" s="135">
        <f t="shared" si="800"/>
        <v>0</v>
      </c>
      <c r="DL71" s="130"/>
      <c r="DM71" s="135">
        <f t="shared" si="801"/>
        <v>0</v>
      </c>
      <c r="DN71" s="130"/>
      <c r="DO71" s="135">
        <f t="shared" si="802"/>
        <v>0</v>
      </c>
      <c r="DP71" s="130"/>
      <c r="DQ71" s="135">
        <f t="shared" si="803"/>
        <v>0</v>
      </c>
      <c r="DR71" s="130"/>
      <c r="DS71" s="135">
        <f t="shared" si="804"/>
        <v>0</v>
      </c>
      <c r="DT71" s="130"/>
      <c r="DU71" s="135">
        <f t="shared" si="805"/>
        <v>0</v>
      </c>
      <c r="DV71" s="130"/>
      <c r="DW71" s="135">
        <f t="shared" si="806"/>
        <v>0</v>
      </c>
      <c r="DX71" s="130"/>
      <c r="DY71" s="135">
        <f t="shared" si="807"/>
        <v>0</v>
      </c>
      <c r="DZ71" s="130"/>
      <c r="EA71" s="135">
        <f t="shared" si="808"/>
        <v>0</v>
      </c>
      <c r="EB71" s="130"/>
      <c r="EC71" s="135">
        <f t="shared" si="809"/>
        <v>0</v>
      </c>
      <c r="ED71" s="151"/>
      <c r="EE71" s="131">
        <f t="shared" si="810"/>
        <v>0</v>
      </c>
      <c r="EF71" s="130"/>
      <c r="EG71" s="131">
        <f t="shared" si="811"/>
        <v>0</v>
      </c>
      <c r="EH71" s="130"/>
      <c r="EI71" s="132"/>
      <c r="EJ71" s="130"/>
      <c r="EK71" s="132"/>
      <c r="EL71" s="130"/>
      <c r="EM71" s="131">
        <f t="shared" si="812"/>
        <v>0</v>
      </c>
      <c r="EN71" s="130"/>
      <c r="EO71" s="131">
        <f t="shared" si="813"/>
        <v>0</v>
      </c>
      <c r="EP71" s="130"/>
      <c r="EQ71" s="132"/>
      <c r="ER71" s="136"/>
      <c r="ES71" s="136"/>
      <c r="ET71" s="130">
        <v>100</v>
      </c>
      <c r="EU71" s="132">
        <f>ET71*E71*F71*H71*J71</f>
        <v>3682349.9999999995</v>
      </c>
      <c r="EV71" s="132"/>
      <c r="EW71" s="132"/>
      <c r="EX71" s="132"/>
      <c r="EY71" s="132"/>
      <c r="EZ71" s="137">
        <f t="shared" si="814"/>
        <v>234</v>
      </c>
      <c r="FA71" s="137">
        <f t="shared" si="814"/>
        <v>8778722.4000000004</v>
      </c>
    </row>
    <row r="72" spans="1:157" s="196" customFormat="1" ht="47.25" customHeight="1" x14ac:dyDescent="0.25">
      <c r="A72" s="122"/>
      <c r="B72" s="122">
        <v>45</v>
      </c>
      <c r="C72" s="123" t="s">
        <v>279</v>
      </c>
      <c r="D72" s="193" t="s">
        <v>280</v>
      </c>
      <c r="E72" s="125">
        <v>15030</v>
      </c>
      <c r="F72" s="126">
        <v>2.89</v>
      </c>
      <c r="G72" s="127"/>
      <c r="H72" s="128">
        <v>1</v>
      </c>
      <c r="I72" s="194"/>
      <c r="J72" s="197">
        <v>1.4</v>
      </c>
      <c r="K72" s="197">
        <v>1.68</v>
      </c>
      <c r="L72" s="197">
        <v>2.23</v>
      </c>
      <c r="M72" s="198">
        <v>2.57</v>
      </c>
      <c r="N72" s="130"/>
      <c r="O72" s="131">
        <f t="shared" si="760"/>
        <v>0</v>
      </c>
      <c r="P72" s="187"/>
      <c r="Q72" s="131">
        <f t="shared" si="760"/>
        <v>0</v>
      </c>
      <c r="R72" s="131"/>
      <c r="S72" s="131">
        <v>0</v>
      </c>
      <c r="T72" s="131"/>
      <c r="U72" s="131"/>
      <c r="V72" s="132"/>
      <c r="W72" s="131">
        <f t="shared" si="761"/>
        <v>0</v>
      </c>
      <c r="X72" s="130"/>
      <c r="Y72" s="131">
        <f t="shared" si="762"/>
        <v>0</v>
      </c>
      <c r="Z72" s="130"/>
      <c r="AA72" s="131">
        <f t="shared" si="763"/>
        <v>0</v>
      </c>
      <c r="AB72" s="130"/>
      <c r="AC72" s="131">
        <f t="shared" si="764"/>
        <v>0</v>
      </c>
      <c r="AD72" s="132"/>
      <c r="AE72" s="131">
        <f t="shared" si="765"/>
        <v>0</v>
      </c>
      <c r="AF72" s="132"/>
      <c r="AG72" s="131">
        <f t="shared" si="766"/>
        <v>0</v>
      </c>
      <c r="AH72" s="132"/>
      <c r="AI72" s="131">
        <f t="shared" si="767"/>
        <v>0</v>
      </c>
      <c r="AJ72" s="132"/>
      <c r="AK72" s="132"/>
      <c r="AL72" s="132"/>
      <c r="AM72" s="132"/>
      <c r="AN72" s="130"/>
      <c r="AO72" s="131">
        <f t="shared" si="768"/>
        <v>0</v>
      </c>
      <c r="AP72" s="132"/>
      <c r="AQ72" s="131">
        <f t="shared" si="769"/>
        <v>0</v>
      </c>
      <c r="AR72" s="130"/>
      <c r="AS72" s="131">
        <f t="shared" si="770"/>
        <v>0</v>
      </c>
      <c r="AT72" s="188">
        <v>100</v>
      </c>
      <c r="AU72" s="131">
        <f t="shared" si="771"/>
        <v>6081138</v>
      </c>
      <c r="AV72" s="132"/>
      <c r="AW72" s="131">
        <f t="shared" si="772"/>
        <v>0</v>
      </c>
      <c r="AX72" s="132"/>
      <c r="AY72" s="131">
        <f t="shared" si="773"/>
        <v>0</v>
      </c>
      <c r="AZ72" s="130"/>
      <c r="BA72" s="131">
        <f t="shared" si="774"/>
        <v>0</v>
      </c>
      <c r="BB72" s="130">
        <v>4</v>
      </c>
      <c r="BC72" s="131">
        <f t="shared" si="775"/>
        <v>243245.52000000002</v>
      </c>
      <c r="BD72" s="130"/>
      <c r="BE72" s="131">
        <f t="shared" si="776"/>
        <v>0</v>
      </c>
      <c r="BF72" s="130"/>
      <c r="BG72" s="131">
        <f t="shared" si="777"/>
        <v>0</v>
      </c>
      <c r="BH72" s="130"/>
      <c r="BI72" s="131">
        <f t="shared" si="778"/>
        <v>0</v>
      </c>
      <c r="BJ72" s="132">
        <v>0</v>
      </c>
      <c r="BK72" s="132">
        <v>0</v>
      </c>
      <c r="BL72" s="130">
        <v>40</v>
      </c>
      <c r="BM72" s="131">
        <f t="shared" si="779"/>
        <v>2432455.1999999997</v>
      </c>
      <c r="BN72" s="130"/>
      <c r="BO72" s="131">
        <f t="shared" si="780"/>
        <v>0</v>
      </c>
      <c r="BP72" s="130"/>
      <c r="BQ72" s="131">
        <f t="shared" si="781"/>
        <v>0</v>
      </c>
      <c r="BR72" s="130"/>
      <c r="BS72" s="131">
        <f t="shared" si="782"/>
        <v>0</v>
      </c>
      <c r="BT72" s="130"/>
      <c r="BU72" s="131">
        <f t="shared" si="783"/>
        <v>0</v>
      </c>
      <c r="BV72" s="130"/>
      <c r="BW72" s="131">
        <f t="shared" si="784"/>
        <v>0</v>
      </c>
      <c r="BX72" s="130"/>
      <c r="BY72" s="131">
        <f t="shared" si="785"/>
        <v>0</v>
      </c>
      <c r="BZ72" s="130"/>
      <c r="CA72" s="131">
        <f t="shared" si="786"/>
        <v>0</v>
      </c>
      <c r="CB72" s="134"/>
      <c r="CC72" s="131">
        <f t="shared" si="787"/>
        <v>0</v>
      </c>
      <c r="CD72" s="130"/>
      <c r="CE72" s="131">
        <f t="shared" si="787"/>
        <v>0</v>
      </c>
      <c r="CF72" s="132"/>
      <c r="CG72" s="131">
        <f t="shared" si="788"/>
        <v>0</v>
      </c>
      <c r="CH72" s="130"/>
      <c r="CI72" s="131">
        <f t="shared" si="789"/>
        <v>0</v>
      </c>
      <c r="CJ72" s="130"/>
      <c r="CK72" s="131">
        <f t="shared" si="790"/>
        <v>0</v>
      </c>
      <c r="CL72" s="130"/>
      <c r="CM72" s="131">
        <f t="shared" si="791"/>
        <v>0</v>
      </c>
      <c r="CN72" s="130"/>
      <c r="CO72" s="131">
        <f t="shared" si="792"/>
        <v>0</v>
      </c>
      <c r="CP72" s="130"/>
      <c r="CQ72" s="135">
        <f>SUM(CP72*$E72*$F72*$H72*$K72*$CQ$11)</f>
        <v>0</v>
      </c>
      <c r="CR72" s="130"/>
      <c r="CS72" s="135">
        <f>SUM(CR72*$E72*$F72*$H72*$K72*$CQ$11)</f>
        <v>0</v>
      </c>
      <c r="CT72" s="130"/>
      <c r="CU72" s="135">
        <f t="shared" si="793"/>
        <v>0</v>
      </c>
      <c r="CV72" s="132"/>
      <c r="CW72" s="135">
        <f t="shared" si="794"/>
        <v>0</v>
      </c>
      <c r="CX72" s="132">
        <v>110</v>
      </c>
      <c r="CY72" s="135">
        <f t="shared" si="795"/>
        <v>8027102.1600000001</v>
      </c>
      <c r="CZ72" s="132"/>
      <c r="DA72" s="135">
        <f t="shared" si="796"/>
        <v>0</v>
      </c>
      <c r="DB72" s="130"/>
      <c r="DC72" s="135">
        <f t="shared" si="797"/>
        <v>0</v>
      </c>
      <c r="DD72" s="130"/>
      <c r="DE72" s="135">
        <f t="shared" si="798"/>
        <v>0</v>
      </c>
      <c r="DF72" s="130">
        <v>0</v>
      </c>
      <c r="DG72" s="135">
        <v>0</v>
      </c>
      <c r="DH72" s="132"/>
      <c r="DI72" s="135">
        <f t="shared" si="799"/>
        <v>0</v>
      </c>
      <c r="DJ72" s="130"/>
      <c r="DK72" s="135">
        <f t="shared" si="800"/>
        <v>0</v>
      </c>
      <c r="DL72" s="130"/>
      <c r="DM72" s="135">
        <f t="shared" si="801"/>
        <v>0</v>
      </c>
      <c r="DN72" s="130"/>
      <c r="DO72" s="135">
        <f t="shared" si="802"/>
        <v>0</v>
      </c>
      <c r="DP72" s="130"/>
      <c r="DQ72" s="135">
        <f t="shared" si="803"/>
        <v>0</v>
      </c>
      <c r="DR72" s="130"/>
      <c r="DS72" s="135">
        <f t="shared" si="804"/>
        <v>0</v>
      </c>
      <c r="DT72" s="130"/>
      <c r="DU72" s="135">
        <f t="shared" si="805"/>
        <v>0</v>
      </c>
      <c r="DV72" s="130"/>
      <c r="DW72" s="135">
        <f t="shared" si="806"/>
        <v>0</v>
      </c>
      <c r="DX72" s="130"/>
      <c r="DY72" s="135">
        <f t="shared" si="807"/>
        <v>0</v>
      </c>
      <c r="DZ72" s="130"/>
      <c r="EA72" s="135">
        <f t="shared" si="808"/>
        <v>0</v>
      </c>
      <c r="EB72" s="130"/>
      <c r="EC72" s="135">
        <f t="shared" si="809"/>
        <v>0</v>
      </c>
      <c r="ED72" s="151"/>
      <c r="EE72" s="131">
        <f t="shared" si="810"/>
        <v>0</v>
      </c>
      <c r="EF72" s="130"/>
      <c r="EG72" s="131">
        <f t="shared" si="811"/>
        <v>0</v>
      </c>
      <c r="EH72" s="130"/>
      <c r="EI72" s="132"/>
      <c r="EJ72" s="130"/>
      <c r="EK72" s="132"/>
      <c r="EL72" s="130"/>
      <c r="EM72" s="131">
        <f t="shared" si="812"/>
        <v>0</v>
      </c>
      <c r="EN72" s="130"/>
      <c r="EO72" s="131">
        <f t="shared" si="813"/>
        <v>0</v>
      </c>
      <c r="EP72" s="130"/>
      <c r="EQ72" s="132"/>
      <c r="ER72" s="136"/>
      <c r="ES72" s="136"/>
      <c r="ET72" s="130">
        <v>200</v>
      </c>
      <c r="EU72" s="132">
        <f>ET72*E72*F72*H72*J72</f>
        <v>12162276</v>
      </c>
      <c r="EV72" s="132"/>
      <c r="EW72" s="132"/>
      <c r="EX72" s="132"/>
      <c r="EY72" s="132"/>
      <c r="EZ72" s="137">
        <f t="shared" si="814"/>
        <v>454</v>
      </c>
      <c r="FA72" s="137">
        <f t="shared" si="814"/>
        <v>28946216.879999999</v>
      </c>
    </row>
    <row r="73" spans="1:157" s="181" customFormat="1" ht="15" x14ac:dyDescent="0.25">
      <c r="A73" s="112">
        <v>16</v>
      </c>
      <c r="B73" s="112"/>
      <c r="C73" s="111" t="s">
        <v>281</v>
      </c>
      <c r="D73" s="220" t="s">
        <v>282</v>
      </c>
      <c r="E73" s="125">
        <v>15030</v>
      </c>
      <c r="F73" s="190"/>
      <c r="G73" s="127"/>
      <c r="H73" s="115"/>
      <c r="I73" s="177"/>
      <c r="J73" s="191">
        <v>1.4</v>
      </c>
      <c r="K73" s="191">
        <v>1.68</v>
      </c>
      <c r="L73" s="191">
        <v>2.23</v>
      </c>
      <c r="M73" s="179">
        <v>2.57</v>
      </c>
      <c r="N73" s="159">
        <f t="shared" ref="N73:AD73" si="815">SUM(N74:N75)</f>
        <v>50</v>
      </c>
      <c r="O73" s="159">
        <f t="shared" si="815"/>
        <v>988973.99999999988</v>
      </c>
      <c r="P73" s="159">
        <f t="shared" si="815"/>
        <v>0</v>
      </c>
      <c r="Q73" s="159">
        <f t="shared" ref="Q73" si="816">SUM(Q74:Q75)</f>
        <v>0</v>
      </c>
      <c r="R73" s="159">
        <v>0</v>
      </c>
      <c r="S73" s="159">
        <v>0</v>
      </c>
      <c r="T73" s="159">
        <v>0</v>
      </c>
      <c r="U73" s="159">
        <v>0</v>
      </c>
      <c r="V73" s="159">
        <f t="shared" si="815"/>
        <v>0</v>
      </c>
      <c r="W73" s="159">
        <f t="shared" ref="W73" si="817">SUM(W74:W75)</f>
        <v>0</v>
      </c>
      <c r="X73" s="159">
        <f t="shared" si="815"/>
        <v>0</v>
      </c>
      <c r="Y73" s="159">
        <f t="shared" ref="Y73" si="818">SUM(Y74:Y75)</f>
        <v>0</v>
      </c>
      <c r="Z73" s="159">
        <f t="shared" si="815"/>
        <v>0</v>
      </c>
      <c r="AA73" s="159">
        <f t="shared" ref="AA73" si="819">SUM(AA74:AA75)</f>
        <v>0</v>
      </c>
      <c r="AB73" s="159">
        <f t="shared" si="815"/>
        <v>0</v>
      </c>
      <c r="AC73" s="159">
        <f t="shared" ref="AC73" si="820">SUM(AC74:AC75)</f>
        <v>0</v>
      </c>
      <c r="AD73" s="159">
        <f t="shared" si="815"/>
        <v>340</v>
      </c>
      <c r="AE73" s="159">
        <f t="shared" ref="AE73:CP73" si="821">SUM(AE74:AE75)</f>
        <v>6725023.1999999993</v>
      </c>
      <c r="AF73" s="159">
        <f t="shared" si="821"/>
        <v>0</v>
      </c>
      <c r="AG73" s="159">
        <f t="shared" si="821"/>
        <v>0</v>
      </c>
      <c r="AH73" s="159">
        <f t="shared" si="821"/>
        <v>0</v>
      </c>
      <c r="AI73" s="159">
        <f t="shared" si="821"/>
        <v>0</v>
      </c>
      <c r="AJ73" s="159">
        <f t="shared" si="821"/>
        <v>0</v>
      </c>
      <c r="AK73" s="159">
        <f t="shared" si="821"/>
        <v>0</v>
      </c>
      <c r="AL73" s="159">
        <f t="shared" si="821"/>
        <v>150</v>
      </c>
      <c r="AM73" s="159">
        <f t="shared" si="821"/>
        <v>3560306.4</v>
      </c>
      <c r="AN73" s="159">
        <f t="shared" si="821"/>
        <v>105</v>
      </c>
      <c r="AO73" s="159">
        <f t="shared" si="821"/>
        <v>2076845.4</v>
      </c>
      <c r="AP73" s="159">
        <f t="shared" si="821"/>
        <v>0</v>
      </c>
      <c r="AQ73" s="159">
        <f t="shared" si="821"/>
        <v>0</v>
      </c>
      <c r="AR73" s="159">
        <f t="shared" si="821"/>
        <v>0</v>
      </c>
      <c r="AS73" s="159">
        <f t="shared" si="821"/>
        <v>0</v>
      </c>
      <c r="AT73" s="159">
        <f t="shared" si="821"/>
        <v>0</v>
      </c>
      <c r="AU73" s="159">
        <f t="shared" si="821"/>
        <v>0</v>
      </c>
      <c r="AV73" s="159">
        <f t="shared" si="821"/>
        <v>0</v>
      </c>
      <c r="AW73" s="159">
        <f t="shared" si="821"/>
        <v>0</v>
      </c>
      <c r="AX73" s="159">
        <f t="shared" si="821"/>
        <v>0</v>
      </c>
      <c r="AY73" s="159">
        <f t="shared" si="821"/>
        <v>0</v>
      </c>
      <c r="AZ73" s="159">
        <f t="shared" si="821"/>
        <v>0</v>
      </c>
      <c r="BA73" s="159">
        <f t="shared" si="821"/>
        <v>0</v>
      </c>
      <c r="BB73" s="159">
        <f t="shared" si="821"/>
        <v>100</v>
      </c>
      <c r="BC73" s="159">
        <f t="shared" si="821"/>
        <v>1977947.9999999998</v>
      </c>
      <c r="BD73" s="159">
        <f t="shared" si="821"/>
        <v>505</v>
      </c>
      <c r="BE73" s="159">
        <f t="shared" si="821"/>
        <v>9988637.3999999985</v>
      </c>
      <c r="BF73" s="159">
        <f t="shared" si="821"/>
        <v>504</v>
      </c>
      <c r="BG73" s="159">
        <f t="shared" si="821"/>
        <v>9968857.9199999999</v>
      </c>
      <c r="BH73" s="159">
        <f t="shared" si="821"/>
        <v>263</v>
      </c>
      <c r="BI73" s="159">
        <f t="shared" si="821"/>
        <v>5202003.2399999993</v>
      </c>
      <c r="BJ73" s="121">
        <v>145</v>
      </c>
      <c r="BK73" s="121">
        <v>2868024.5999999978</v>
      </c>
      <c r="BL73" s="159">
        <f t="shared" si="821"/>
        <v>470</v>
      </c>
      <c r="BM73" s="159">
        <f t="shared" si="821"/>
        <v>9296355.5999999996</v>
      </c>
      <c r="BN73" s="159">
        <f t="shared" si="821"/>
        <v>0</v>
      </c>
      <c r="BO73" s="159">
        <f t="shared" si="821"/>
        <v>0</v>
      </c>
      <c r="BP73" s="159">
        <f t="shared" si="821"/>
        <v>224</v>
      </c>
      <c r="BQ73" s="159">
        <f t="shared" si="821"/>
        <v>4430603.5199999996</v>
      </c>
      <c r="BR73" s="159">
        <f t="shared" si="821"/>
        <v>0</v>
      </c>
      <c r="BS73" s="159">
        <f t="shared" si="821"/>
        <v>0</v>
      </c>
      <c r="BT73" s="159">
        <f t="shared" si="821"/>
        <v>11</v>
      </c>
      <c r="BU73" s="159">
        <f t="shared" si="821"/>
        <v>217574.27999999997</v>
      </c>
      <c r="BV73" s="159">
        <f t="shared" si="821"/>
        <v>0</v>
      </c>
      <c r="BW73" s="159">
        <f t="shared" si="821"/>
        <v>0</v>
      </c>
      <c r="BX73" s="159">
        <f t="shared" si="821"/>
        <v>0</v>
      </c>
      <c r="BY73" s="159">
        <f t="shared" si="821"/>
        <v>0</v>
      </c>
      <c r="BZ73" s="159">
        <f t="shared" si="821"/>
        <v>38</v>
      </c>
      <c r="CA73" s="159">
        <f t="shared" si="821"/>
        <v>751620.23999999987</v>
      </c>
      <c r="CB73" s="159">
        <f t="shared" si="821"/>
        <v>60</v>
      </c>
      <c r="CC73" s="159">
        <f t="shared" si="821"/>
        <v>1186768.7999999998</v>
      </c>
      <c r="CD73" s="159">
        <f t="shared" si="821"/>
        <v>333</v>
      </c>
      <c r="CE73" s="159">
        <f t="shared" si="821"/>
        <v>6586566.8399999989</v>
      </c>
      <c r="CF73" s="159">
        <f t="shared" si="821"/>
        <v>95</v>
      </c>
      <c r="CG73" s="159">
        <f t="shared" si="821"/>
        <v>1879050.5999999999</v>
      </c>
      <c r="CH73" s="159">
        <f t="shared" si="821"/>
        <v>188</v>
      </c>
      <c r="CI73" s="159">
        <f t="shared" si="821"/>
        <v>3718542.2399999993</v>
      </c>
      <c r="CJ73" s="159">
        <f t="shared" si="821"/>
        <v>161</v>
      </c>
      <c r="CK73" s="159">
        <f t="shared" si="821"/>
        <v>3184496.2799999993</v>
      </c>
      <c r="CL73" s="159">
        <f t="shared" si="821"/>
        <v>369</v>
      </c>
      <c r="CM73" s="159">
        <f t="shared" si="821"/>
        <v>7298628.1199999992</v>
      </c>
      <c r="CN73" s="159">
        <f t="shared" si="821"/>
        <v>1068</v>
      </c>
      <c r="CO73" s="159">
        <f t="shared" si="821"/>
        <v>21124484.639999997</v>
      </c>
      <c r="CP73" s="180">
        <f t="shared" si="821"/>
        <v>722</v>
      </c>
      <c r="CQ73" s="159">
        <f t="shared" ref="CQ73:FA73" si="822">SUM(CQ74:CQ75)</f>
        <v>17136941.471999995</v>
      </c>
      <c r="CR73" s="180">
        <f t="shared" si="822"/>
        <v>1</v>
      </c>
      <c r="CS73" s="159">
        <f t="shared" si="822"/>
        <v>23735.375999999997</v>
      </c>
      <c r="CT73" s="159">
        <f t="shared" si="822"/>
        <v>0</v>
      </c>
      <c r="CU73" s="159">
        <f t="shared" si="822"/>
        <v>0</v>
      </c>
      <c r="CV73" s="159">
        <f t="shared" si="822"/>
        <v>470</v>
      </c>
      <c r="CW73" s="159">
        <f t="shared" si="822"/>
        <v>11155626.719999999</v>
      </c>
      <c r="CX73" s="159">
        <f t="shared" si="822"/>
        <v>350</v>
      </c>
      <c r="CY73" s="159">
        <f t="shared" si="822"/>
        <v>8307381.5999999996</v>
      </c>
      <c r="CZ73" s="159">
        <f t="shared" si="822"/>
        <v>0</v>
      </c>
      <c r="DA73" s="159">
        <f t="shared" si="822"/>
        <v>0</v>
      </c>
      <c r="DB73" s="159">
        <f t="shared" si="822"/>
        <v>763</v>
      </c>
      <c r="DC73" s="159">
        <f t="shared" si="822"/>
        <v>18110091.888</v>
      </c>
      <c r="DD73" s="159">
        <f t="shared" si="822"/>
        <v>90</v>
      </c>
      <c r="DE73" s="159">
        <f t="shared" si="822"/>
        <v>2136183.84</v>
      </c>
      <c r="DF73" s="180">
        <v>578</v>
      </c>
      <c r="DG73" s="159">
        <v>13697729.650000149</v>
      </c>
      <c r="DH73" s="159">
        <f t="shared" si="822"/>
        <v>140</v>
      </c>
      <c r="DI73" s="159">
        <f t="shared" si="822"/>
        <v>3322952.6399999997</v>
      </c>
      <c r="DJ73" s="159">
        <f t="shared" si="822"/>
        <v>100</v>
      </c>
      <c r="DK73" s="159">
        <f t="shared" si="822"/>
        <v>2373537.6</v>
      </c>
      <c r="DL73" s="159">
        <f t="shared" si="822"/>
        <v>1255</v>
      </c>
      <c r="DM73" s="159">
        <f t="shared" si="822"/>
        <v>29787896.879999999</v>
      </c>
      <c r="DN73" s="159">
        <f t="shared" si="822"/>
        <v>44</v>
      </c>
      <c r="DO73" s="159">
        <f t="shared" si="822"/>
        <v>1044356.5439999999</v>
      </c>
      <c r="DP73" s="159">
        <f t="shared" si="822"/>
        <v>63</v>
      </c>
      <c r="DQ73" s="159">
        <f t="shared" si="822"/>
        <v>1495328.6879999998</v>
      </c>
      <c r="DR73" s="159">
        <f t="shared" si="822"/>
        <v>150</v>
      </c>
      <c r="DS73" s="159">
        <f t="shared" si="822"/>
        <v>3560306.4</v>
      </c>
      <c r="DT73" s="159">
        <f t="shared" si="822"/>
        <v>60</v>
      </c>
      <c r="DU73" s="159">
        <f t="shared" si="822"/>
        <v>1424122.56</v>
      </c>
      <c r="DV73" s="159">
        <f t="shared" si="822"/>
        <v>45</v>
      </c>
      <c r="DW73" s="159">
        <f t="shared" si="822"/>
        <v>1068091.92</v>
      </c>
      <c r="DX73" s="159">
        <f t="shared" si="822"/>
        <v>8</v>
      </c>
      <c r="DY73" s="159">
        <f t="shared" si="822"/>
        <v>189883.00799999997</v>
      </c>
      <c r="DZ73" s="159">
        <f t="shared" si="822"/>
        <v>0</v>
      </c>
      <c r="EA73" s="159">
        <f t="shared" si="822"/>
        <v>0</v>
      </c>
      <c r="EB73" s="159">
        <f t="shared" si="822"/>
        <v>27</v>
      </c>
      <c r="EC73" s="159">
        <f t="shared" si="822"/>
        <v>980355.79799999984</v>
      </c>
      <c r="ED73" s="159">
        <f t="shared" si="822"/>
        <v>0</v>
      </c>
      <c r="EE73" s="159">
        <f t="shared" si="822"/>
        <v>0</v>
      </c>
      <c r="EF73" s="159">
        <f t="shared" si="822"/>
        <v>17</v>
      </c>
      <c r="EG73" s="159">
        <f t="shared" si="822"/>
        <v>336251.16</v>
      </c>
      <c r="EH73" s="159">
        <f t="shared" si="822"/>
        <v>0</v>
      </c>
      <c r="EI73" s="159">
        <f t="shared" si="822"/>
        <v>0</v>
      </c>
      <c r="EJ73" s="159">
        <f t="shared" si="822"/>
        <v>0</v>
      </c>
      <c r="EK73" s="159">
        <f t="shared" si="822"/>
        <v>0</v>
      </c>
      <c r="EL73" s="159">
        <f t="shared" si="822"/>
        <v>0</v>
      </c>
      <c r="EM73" s="159">
        <f t="shared" si="822"/>
        <v>0</v>
      </c>
      <c r="EN73" s="159">
        <f t="shared" si="822"/>
        <v>0</v>
      </c>
      <c r="EO73" s="159">
        <f t="shared" si="822"/>
        <v>0</v>
      </c>
      <c r="EP73" s="159">
        <f t="shared" si="822"/>
        <v>0</v>
      </c>
      <c r="EQ73" s="159">
        <f t="shared" si="822"/>
        <v>0</v>
      </c>
      <c r="ER73" s="159">
        <f t="shared" si="822"/>
        <v>0</v>
      </c>
      <c r="ES73" s="159">
        <f t="shared" si="822"/>
        <v>0</v>
      </c>
      <c r="ET73" s="159">
        <f t="shared" si="822"/>
        <v>0</v>
      </c>
      <c r="EU73" s="159">
        <f t="shared" si="822"/>
        <v>0</v>
      </c>
      <c r="EV73" s="159">
        <f t="shared" si="822"/>
        <v>0</v>
      </c>
      <c r="EW73" s="159">
        <f t="shared" si="822"/>
        <v>0</v>
      </c>
      <c r="EX73" s="159"/>
      <c r="EY73" s="159"/>
      <c r="EZ73" s="159">
        <f t="shared" si="822"/>
        <v>10062</v>
      </c>
      <c r="FA73" s="159">
        <f t="shared" si="822"/>
        <v>219182085.06400013</v>
      </c>
    </row>
    <row r="74" spans="1:157" s="196" customFormat="1" ht="45" x14ac:dyDescent="0.25">
      <c r="A74" s="122"/>
      <c r="B74" s="122">
        <v>46</v>
      </c>
      <c r="C74" s="123" t="s">
        <v>283</v>
      </c>
      <c r="D74" s="215" t="s">
        <v>284</v>
      </c>
      <c r="E74" s="125">
        <v>15030</v>
      </c>
      <c r="F74" s="126">
        <v>0.94</v>
      </c>
      <c r="G74" s="127"/>
      <c r="H74" s="128">
        <v>1</v>
      </c>
      <c r="I74" s="194"/>
      <c r="J74" s="183">
        <v>1.4</v>
      </c>
      <c r="K74" s="183">
        <v>1.68</v>
      </c>
      <c r="L74" s="183">
        <v>2.23</v>
      </c>
      <c r="M74" s="186">
        <v>2.57</v>
      </c>
      <c r="N74" s="130">
        <v>50</v>
      </c>
      <c r="O74" s="131">
        <f t="shared" ref="O74:Q75" si="823">N74*$E74*$F74*$H74*$J74*O$11</f>
        <v>988973.99999999988</v>
      </c>
      <c r="P74" s="187"/>
      <c r="Q74" s="131">
        <f t="shared" si="823"/>
        <v>0</v>
      </c>
      <c r="R74" s="131"/>
      <c r="S74" s="131">
        <v>0</v>
      </c>
      <c r="T74" s="131"/>
      <c r="U74" s="131"/>
      <c r="V74" s="132"/>
      <c r="W74" s="131">
        <f t="shared" ref="W74:W75" si="824">V74*$E74*$F74*$H74*$J74*W$11</f>
        <v>0</v>
      </c>
      <c r="X74" s="130"/>
      <c r="Y74" s="131">
        <f t="shared" ref="Y74:Y75" si="825">X74*$E74*$F74*$H74*$J74*Y$11</f>
        <v>0</v>
      </c>
      <c r="Z74" s="130"/>
      <c r="AA74" s="131">
        <f t="shared" ref="AA74:AA75" si="826">Z74*$E74*$F74*$H74*$J74*AA$11</f>
        <v>0</v>
      </c>
      <c r="AB74" s="130"/>
      <c r="AC74" s="131">
        <f t="shared" ref="AC74:AC75" si="827">AB74*$E74*$F74*$H74*$J74*AC$11</f>
        <v>0</v>
      </c>
      <c r="AD74" s="139">
        <v>340</v>
      </c>
      <c r="AE74" s="131">
        <f t="shared" ref="AE74:AE75" si="828">AD74*$E74*$F74*$H74*$J74*AE$11</f>
        <v>6725023.1999999993</v>
      </c>
      <c r="AF74" s="132"/>
      <c r="AG74" s="131">
        <f t="shared" ref="AG74:AG75" si="829">AF74*$E74*$F74*$H74*$J74*AG$11</f>
        <v>0</v>
      </c>
      <c r="AH74" s="132"/>
      <c r="AI74" s="131">
        <f t="shared" ref="AI74:AI75" si="830">AH74*$E74*$F74*$H74*$J74*AI$11</f>
        <v>0</v>
      </c>
      <c r="AJ74" s="132"/>
      <c r="AK74" s="132"/>
      <c r="AL74" s="139">
        <v>150</v>
      </c>
      <c r="AM74" s="135">
        <f>SUM(AL74*$E74*$F74*$H74*$K74*$AM$11)</f>
        <v>3560306.4</v>
      </c>
      <c r="AN74" s="130">
        <v>105</v>
      </c>
      <c r="AO74" s="131">
        <f t="shared" ref="AO74:AO75" si="831">AN74*$E74*$F74*$H74*$J74*AO$11</f>
        <v>2076845.4</v>
      </c>
      <c r="AP74" s="132"/>
      <c r="AQ74" s="131">
        <f t="shared" ref="AQ74:AQ75" si="832">AP74*$E74*$F74*$H74*$J74*AQ$11</f>
        <v>0</v>
      </c>
      <c r="AR74" s="130"/>
      <c r="AS74" s="131">
        <f t="shared" ref="AS74:AS75" si="833">AR74*$E74*$F74*$H74*$J74*AS$11</f>
        <v>0</v>
      </c>
      <c r="AT74" s="151"/>
      <c r="AU74" s="131">
        <f t="shared" ref="AU74:AU75" si="834">AT74*$E74*$F74*$H74*$J74*AU$11</f>
        <v>0</v>
      </c>
      <c r="AV74" s="132"/>
      <c r="AW74" s="131">
        <f t="shared" ref="AW74:AW75" si="835">AV74*$E74*$F74*$H74*$J74*AW$11</f>
        <v>0</v>
      </c>
      <c r="AX74" s="132"/>
      <c r="AY74" s="131">
        <f t="shared" ref="AY74:AY75" si="836">AX74*$E74*$F74*$H74*$J74*AY$11</f>
        <v>0</v>
      </c>
      <c r="AZ74" s="130"/>
      <c r="BA74" s="131">
        <f t="shared" ref="BA74:BA75" si="837">AZ74*$E74*$F74*$H74*$J74*BA$11</f>
        <v>0</v>
      </c>
      <c r="BB74" s="130">
        <v>100</v>
      </c>
      <c r="BC74" s="131">
        <f t="shared" ref="BC74:BC75" si="838">BB74*$E74*$F74*$H74*$J74*BC$11</f>
        <v>1977947.9999999998</v>
      </c>
      <c r="BD74" s="130">
        <v>505</v>
      </c>
      <c r="BE74" s="131">
        <f t="shared" ref="BE74:BE75" si="839">BD74*$E74*$F74*$H74*$J74*BE$11</f>
        <v>9988637.3999999985</v>
      </c>
      <c r="BF74" s="130">
        <v>504</v>
      </c>
      <c r="BG74" s="131">
        <f t="shared" ref="BG74:BG75" si="840">BF74*$E74*$F74*$H74*$J74*BG$11</f>
        <v>9968857.9199999999</v>
      </c>
      <c r="BH74" s="130">
        <f>164+99</f>
        <v>263</v>
      </c>
      <c r="BI74" s="131">
        <f t="shared" ref="BI74:BI75" si="841">BH74*$E74*$F74*$H74*$J74*BI$11</f>
        <v>5202003.2399999993</v>
      </c>
      <c r="BJ74" s="132">
        <v>145</v>
      </c>
      <c r="BK74" s="132">
        <v>2868024.5999999978</v>
      </c>
      <c r="BL74" s="130">
        <v>470</v>
      </c>
      <c r="BM74" s="131">
        <f t="shared" ref="BM74:BM75" si="842">BL74*$E74*$F74*$H74*$J74*BM$11</f>
        <v>9296355.5999999996</v>
      </c>
      <c r="BN74" s="130"/>
      <c r="BO74" s="131">
        <f t="shared" ref="BO74:BO75" si="843">BN74*$E74*$F74*$H74*$J74*BO$11</f>
        <v>0</v>
      </c>
      <c r="BP74" s="130">
        <v>224</v>
      </c>
      <c r="BQ74" s="131">
        <f t="shared" ref="BQ74:BQ75" si="844">BP74*$E74*$F74*$H74*$J74*BQ$11</f>
        <v>4430603.5199999996</v>
      </c>
      <c r="BR74" s="130"/>
      <c r="BS74" s="131">
        <f t="shared" ref="BS74:BS75" si="845">BR74*$E74*$F74*$H74*$J74*BS$11</f>
        <v>0</v>
      </c>
      <c r="BT74" s="130">
        <v>11</v>
      </c>
      <c r="BU74" s="131">
        <f t="shared" ref="BU74:BU75" si="846">BT74*$E74*$F74*$H74*$J74*BU$11</f>
        <v>217574.27999999997</v>
      </c>
      <c r="BV74" s="130"/>
      <c r="BW74" s="131">
        <f t="shared" ref="BW74:BW75" si="847">BV74*$E74*$F74*$H74*$J74*BW$11</f>
        <v>0</v>
      </c>
      <c r="BX74" s="130"/>
      <c r="BY74" s="131">
        <f t="shared" ref="BY74:BY75" si="848">BX74*$E74*$F74*$H74*$J74*BY$11</f>
        <v>0</v>
      </c>
      <c r="BZ74" s="130">
        <v>38</v>
      </c>
      <c r="CA74" s="131">
        <f t="shared" ref="CA74:CA75" si="849">BZ74*$E74*$F74*$H74*$J74*CA$11</f>
        <v>751620.23999999987</v>
      </c>
      <c r="CB74" s="134">
        <v>60</v>
      </c>
      <c r="CC74" s="131">
        <f t="shared" ref="CC74:CE75" si="850">CB74*$E74*$F74*$H74*$J74*CC$11</f>
        <v>1186768.7999999998</v>
      </c>
      <c r="CD74" s="130">
        <v>333</v>
      </c>
      <c r="CE74" s="131">
        <f t="shared" si="850"/>
        <v>6586566.8399999989</v>
      </c>
      <c r="CF74" s="132">
        <v>95</v>
      </c>
      <c r="CG74" s="131">
        <f t="shared" ref="CG74:CG75" si="851">CF74*$E74*$F74*$H74*$J74*CG$11</f>
        <v>1879050.5999999999</v>
      </c>
      <c r="CH74" s="130">
        <v>188</v>
      </c>
      <c r="CI74" s="131">
        <f t="shared" ref="CI74:CI75" si="852">CH74*$E74*$F74*$H74*$J74*CI$11</f>
        <v>3718542.2399999993</v>
      </c>
      <c r="CJ74" s="130">
        <v>161</v>
      </c>
      <c r="CK74" s="131">
        <f t="shared" ref="CK74:CK75" si="853">CJ74*$E74*$F74*$H74*$J74*CK$11</f>
        <v>3184496.2799999993</v>
      </c>
      <c r="CL74" s="130">
        <v>369</v>
      </c>
      <c r="CM74" s="131">
        <f t="shared" ref="CM74:CM75" si="854">CL74*$E74*$F74*$H74*$J74*CM$11</f>
        <v>7298628.1199999992</v>
      </c>
      <c r="CN74" s="130">
        <v>1068</v>
      </c>
      <c r="CO74" s="131">
        <f t="shared" ref="CO74:CO75" si="855">CN74*$E74*$F74*$H74*$J74*CO$11</f>
        <v>21124484.639999997</v>
      </c>
      <c r="CP74" s="130">
        <f>600+122</f>
        <v>722</v>
      </c>
      <c r="CQ74" s="135">
        <f>SUM(CP74*$E74*$F74*$H74*$K74*$CQ$11)</f>
        <v>17136941.471999995</v>
      </c>
      <c r="CR74" s="130">
        <v>1</v>
      </c>
      <c r="CS74" s="135">
        <f>SUM(CR74*$E74*$F74*$H74*$K74*$CQ$11)</f>
        <v>23735.375999999997</v>
      </c>
      <c r="CT74" s="130"/>
      <c r="CU74" s="135">
        <f t="shared" ref="CU74:CU75" si="856">SUM(CT74*$E74*$F74*$H74*$K74*$CQ$11)</f>
        <v>0</v>
      </c>
      <c r="CV74" s="132">
        <v>470</v>
      </c>
      <c r="CW74" s="135">
        <f t="shared" ref="CW74:CW75" si="857">SUM(CV74*$E74*$F74*$H74*$K74*$CQ$11)</f>
        <v>11155626.719999999</v>
      </c>
      <c r="CX74" s="132">
        <v>350</v>
      </c>
      <c r="CY74" s="135">
        <f t="shared" ref="CY74:CY75" si="858">SUM(CX74*$E74*$F74*$H74*$K74*$CQ$11)</f>
        <v>8307381.5999999996</v>
      </c>
      <c r="CZ74" s="132"/>
      <c r="DA74" s="135">
        <f t="shared" ref="DA74:DA75" si="859">SUM(CZ74*$E74*$F74*$H74*$K74*$CQ$11)</f>
        <v>0</v>
      </c>
      <c r="DB74" s="130">
        <v>763</v>
      </c>
      <c r="DC74" s="135">
        <f t="shared" ref="DC74:DC75" si="860">SUM(DB74*$E74*$F74*$H74*$K74*$CQ$11)</f>
        <v>18110091.888</v>
      </c>
      <c r="DD74" s="130">
        <v>90</v>
      </c>
      <c r="DE74" s="135">
        <f t="shared" ref="DE74:DE75" si="861">SUM(DD74*$E74*$F74*$H74*$K74*$CQ$11)</f>
        <v>2136183.84</v>
      </c>
      <c r="DF74" s="130">
        <v>578</v>
      </c>
      <c r="DG74" s="135">
        <v>13697729.650000149</v>
      </c>
      <c r="DH74" s="132">
        <v>140</v>
      </c>
      <c r="DI74" s="135">
        <f t="shared" ref="DI74:DI75" si="862">SUM(DH74*$E74*$F74*$H74*$K74*$CQ$11)</f>
        <v>3322952.6399999997</v>
      </c>
      <c r="DJ74" s="130">
        <v>100</v>
      </c>
      <c r="DK74" s="135">
        <f t="shared" ref="DK74:DK75" si="863">SUM(DJ74*$E74*$F74*$H74*$K74*$CQ$11)</f>
        <v>2373537.6</v>
      </c>
      <c r="DL74" s="130">
        <f>1030+225</f>
        <v>1255</v>
      </c>
      <c r="DM74" s="135">
        <f t="shared" ref="DM74:DM75" si="864">SUM(DL74*$E74*$F74*$H74*$K74*$CQ$11)</f>
        <v>29787896.879999999</v>
      </c>
      <c r="DN74" s="130">
        <v>44</v>
      </c>
      <c r="DO74" s="135">
        <f t="shared" ref="DO74:DO75" si="865">SUM(DN74*$E74*$F74*$H74*$K74*$CQ$11)</f>
        <v>1044356.5439999999</v>
      </c>
      <c r="DP74" s="130">
        <v>63</v>
      </c>
      <c r="DQ74" s="135">
        <f t="shared" ref="DQ74:DQ75" si="866">SUM(DP74*$E74*$F74*$H74*$K74*$CQ$11)</f>
        <v>1495328.6879999998</v>
      </c>
      <c r="DR74" s="130">
        <v>150</v>
      </c>
      <c r="DS74" s="135">
        <f t="shared" ref="DS74:DS75" si="867">SUM(DR74*$E74*$F74*$H74*$K74*$CQ$11)</f>
        <v>3560306.4</v>
      </c>
      <c r="DT74" s="130">
        <v>60</v>
      </c>
      <c r="DU74" s="135">
        <f t="shared" ref="DU74:DU75" si="868">SUM(DT74*$E74*$F74*$H74*$K74*$CQ$11)</f>
        <v>1424122.56</v>
      </c>
      <c r="DV74" s="130">
        <v>45</v>
      </c>
      <c r="DW74" s="135">
        <f t="shared" ref="DW74:DW75" si="869">SUM(DV74*$E74*$F74*$H74*$K74*$CQ$11)</f>
        <v>1068091.92</v>
      </c>
      <c r="DX74" s="130">
        <f>ROUND(10*0.75,0)</f>
        <v>8</v>
      </c>
      <c r="DY74" s="135">
        <f t="shared" ref="DY74:DY75" si="870">SUM(DX74*$E74*$F74*$H74*$K74*$CQ$11)</f>
        <v>189883.00799999997</v>
      </c>
      <c r="DZ74" s="130"/>
      <c r="EA74" s="135">
        <f t="shared" ref="EA74:EA75" si="871">SUM(DZ74*$E74*$F74*$H74*$L74*EC$11)</f>
        <v>0</v>
      </c>
      <c r="EB74" s="130">
        <f>ROUND(36*0.75,0)</f>
        <v>27</v>
      </c>
      <c r="EC74" s="135">
        <f t="shared" ref="EC74:EC75" si="872">SUM(EB74*$E74*$F74*$H74*$M74*EC$11)</f>
        <v>980355.79799999984</v>
      </c>
      <c r="ED74" s="151"/>
      <c r="EE74" s="131">
        <f t="shared" ref="EE74:EE75" si="873">ED74*$E74*$F74*$H74*$J74*EE$11</f>
        <v>0</v>
      </c>
      <c r="EF74" s="188">
        <v>17</v>
      </c>
      <c r="EG74" s="131">
        <f t="shared" ref="EG74:EG75" si="874">EF74*$E74*$F74*$H74*$J74*EG$11</f>
        <v>336251.16</v>
      </c>
      <c r="EH74" s="130"/>
      <c r="EI74" s="132"/>
      <c r="EJ74" s="130"/>
      <c r="EK74" s="132"/>
      <c r="EL74" s="130"/>
      <c r="EM74" s="131">
        <f t="shared" ref="EM74:EM75" si="875">EL74*$E74*$F74*$H74*$J74*EM$11</f>
        <v>0</v>
      </c>
      <c r="EN74" s="130"/>
      <c r="EO74" s="131">
        <f t="shared" ref="EO74:EO75" si="876">EN74*$E74*$F74*$H74*$J74*EO$11</f>
        <v>0</v>
      </c>
      <c r="EP74" s="130"/>
      <c r="EQ74" s="132"/>
      <c r="ER74" s="136"/>
      <c r="ES74" s="136"/>
      <c r="ET74" s="130"/>
      <c r="EU74" s="130"/>
      <c r="EV74" s="130"/>
      <c r="EW74" s="130"/>
      <c r="EX74" s="130"/>
      <c r="EY74" s="130"/>
      <c r="EZ74" s="137">
        <f t="shared" ref="EZ74:FA75" si="877">SUM(N74,P74,V74,X74,Z74,AB74,AD74,AF74,AH74,AJ74,AL74,AN74,AP74,AR74,AT74,AV74,AX74,AZ74,BB74,BD74,BF74,BH74,BJ74,BL74,BN74,BP74,BR74,BT74,BV74,BX74,BZ74,CB74,CD74,CF74,CH74,CJ74,CL74,CN74,CP74,CR74,CT74,CV74,CX74,CZ74,DB74,DD74,DF74,DH74,DJ74,DL74,DN74,DP74,DR74,DT74,DV74,DX74,DZ74,EB74,ED74,EF74,EH74,EJ74,EL74,EN74,EP74,ER74,ET74,EV74)</f>
        <v>10062</v>
      </c>
      <c r="FA74" s="137">
        <f t="shared" si="877"/>
        <v>219182085.06400013</v>
      </c>
    </row>
    <row r="75" spans="1:157" s="2" customFormat="1" ht="30" customHeight="1" x14ac:dyDescent="0.25">
      <c r="A75" s="122"/>
      <c r="B75" s="122">
        <v>47</v>
      </c>
      <c r="C75" s="123" t="s">
        <v>285</v>
      </c>
      <c r="D75" s="217" t="s">
        <v>286</v>
      </c>
      <c r="E75" s="125">
        <v>15030</v>
      </c>
      <c r="F75" s="126">
        <v>2.57</v>
      </c>
      <c r="G75" s="127"/>
      <c r="H75" s="128">
        <v>1</v>
      </c>
      <c r="I75" s="194"/>
      <c r="J75" s="183">
        <v>1.4</v>
      </c>
      <c r="K75" s="183">
        <v>1.68</v>
      </c>
      <c r="L75" s="183">
        <v>2.23</v>
      </c>
      <c r="M75" s="186">
        <v>2.57</v>
      </c>
      <c r="N75" s="130"/>
      <c r="O75" s="131">
        <f t="shared" si="823"/>
        <v>0</v>
      </c>
      <c r="P75" s="187"/>
      <c r="Q75" s="131">
        <f t="shared" si="823"/>
        <v>0</v>
      </c>
      <c r="R75" s="131"/>
      <c r="S75" s="131">
        <v>0</v>
      </c>
      <c r="T75" s="131"/>
      <c r="U75" s="131"/>
      <c r="V75" s="132"/>
      <c r="W75" s="131">
        <f t="shared" si="824"/>
        <v>0</v>
      </c>
      <c r="X75" s="130"/>
      <c r="Y75" s="131">
        <f t="shared" si="825"/>
        <v>0</v>
      </c>
      <c r="Z75" s="130"/>
      <c r="AA75" s="131">
        <f t="shared" si="826"/>
        <v>0</v>
      </c>
      <c r="AB75" s="130"/>
      <c r="AC75" s="131">
        <f t="shared" si="827"/>
        <v>0</v>
      </c>
      <c r="AD75" s="132"/>
      <c r="AE75" s="131">
        <f t="shared" si="828"/>
        <v>0</v>
      </c>
      <c r="AF75" s="132"/>
      <c r="AG75" s="131">
        <f t="shared" si="829"/>
        <v>0</v>
      </c>
      <c r="AH75" s="132"/>
      <c r="AI75" s="131">
        <f t="shared" si="830"/>
        <v>0</v>
      </c>
      <c r="AJ75" s="132"/>
      <c r="AK75" s="132"/>
      <c r="AL75" s="132"/>
      <c r="AM75" s="132">
        <v>0</v>
      </c>
      <c r="AN75" s="130"/>
      <c r="AO75" s="131">
        <f t="shared" si="831"/>
        <v>0</v>
      </c>
      <c r="AP75" s="132"/>
      <c r="AQ75" s="131">
        <f t="shared" si="832"/>
        <v>0</v>
      </c>
      <c r="AR75" s="130"/>
      <c r="AS75" s="131">
        <f t="shared" si="833"/>
        <v>0</v>
      </c>
      <c r="AT75" s="130"/>
      <c r="AU75" s="131">
        <f t="shared" si="834"/>
        <v>0</v>
      </c>
      <c r="AV75" s="132"/>
      <c r="AW75" s="131">
        <f t="shared" si="835"/>
        <v>0</v>
      </c>
      <c r="AX75" s="132"/>
      <c r="AY75" s="131">
        <f t="shared" si="836"/>
        <v>0</v>
      </c>
      <c r="AZ75" s="130"/>
      <c r="BA75" s="131">
        <f t="shared" si="837"/>
        <v>0</v>
      </c>
      <c r="BB75" s="130"/>
      <c r="BC75" s="131">
        <f t="shared" si="838"/>
        <v>0</v>
      </c>
      <c r="BD75" s="130"/>
      <c r="BE75" s="131">
        <f t="shared" si="839"/>
        <v>0</v>
      </c>
      <c r="BF75" s="130"/>
      <c r="BG75" s="131">
        <f t="shared" si="840"/>
        <v>0</v>
      </c>
      <c r="BH75" s="130"/>
      <c r="BI75" s="131">
        <f t="shared" si="841"/>
        <v>0</v>
      </c>
      <c r="BJ75" s="132">
        <v>0</v>
      </c>
      <c r="BK75" s="132">
        <v>0</v>
      </c>
      <c r="BL75" s="130"/>
      <c r="BM75" s="131">
        <f t="shared" si="842"/>
        <v>0</v>
      </c>
      <c r="BN75" s="130"/>
      <c r="BO75" s="131">
        <f t="shared" si="843"/>
        <v>0</v>
      </c>
      <c r="BP75" s="130"/>
      <c r="BQ75" s="131">
        <f t="shared" si="844"/>
        <v>0</v>
      </c>
      <c r="BR75" s="130"/>
      <c r="BS75" s="131">
        <f t="shared" si="845"/>
        <v>0</v>
      </c>
      <c r="BT75" s="130"/>
      <c r="BU75" s="131">
        <f t="shared" si="846"/>
        <v>0</v>
      </c>
      <c r="BV75" s="130"/>
      <c r="BW75" s="131">
        <f t="shared" si="847"/>
        <v>0</v>
      </c>
      <c r="BX75" s="130"/>
      <c r="BY75" s="131">
        <f t="shared" si="848"/>
        <v>0</v>
      </c>
      <c r="BZ75" s="130"/>
      <c r="CA75" s="131">
        <f t="shared" si="849"/>
        <v>0</v>
      </c>
      <c r="CB75" s="134"/>
      <c r="CC75" s="131">
        <f t="shared" si="850"/>
        <v>0</v>
      </c>
      <c r="CD75" s="130"/>
      <c r="CE75" s="131">
        <f t="shared" si="850"/>
        <v>0</v>
      </c>
      <c r="CF75" s="132"/>
      <c r="CG75" s="131">
        <f t="shared" si="851"/>
        <v>0</v>
      </c>
      <c r="CH75" s="130"/>
      <c r="CI75" s="131">
        <f t="shared" si="852"/>
        <v>0</v>
      </c>
      <c r="CJ75" s="130"/>
      <c r="CK75" s="131">
        <f t="shared" si="853"/>
        <v>0</v>
      </c>
      <c r="CL75" s="130"/>
      <c r="CM75" s="131">
        <f t="shared" si="854"/>
        <v>0</v>
      </c>
      <c r="CN75" s="130"/>
      <c r="CO75" s="131">
        <f t="shared" si="855"/>
        <v>0</v>
      </c>
      <c r="CP75" s="130"/>
      <c r="CQ75" s="135">
        <f>SUM(CP75*$E75*$F75*$H75*$K75*$CQ$11)</f>
        <v>0</v>
      </c>
      <c r="CR75" s="130"/>
      <c r="CS75" s="135">
        <f>SUM(CR75*$E75*$F75*$H75*$K75*$CQ$11)</f>
        <v>0</v>
      </c>
      <c r="CT75" s="130"/>
      <c r="CU75" s="135">
        <f t="shared" si="856"/>
        <v>0</v>
      </c>
      <c r="CV75" s="132"/>
      <c r="CW75" s="135">
        <f t="shared" si="857"/>
        <v>0</v>
      </c>
      <c r="CX75" s="132"/>
      <c r="CY75" s="135">
        <f t="shared" si="858"/>
        <v>0</v>
      </c>
      <c r="CZ75" s="132"/>
      <c r="DA75" s="135">
        <f t="shared" si="859"/>
        <v>0</v>
      </c>
      <c r="DB75" s="130"/>
      <c r="DC75" s="135">
        <f t="shared" si="860"/>
        <v>0</v>
      </c>
      <c r="DD75" s="130"/>
      <c r="DE75" s="135">
        <f t="shared" si="861"/>
        <v>0</v>
      </c>
      <c r="DF75" s="130">
        <v>0</v>
      </c>
      <c r="DG75" s="135">
        <v>0</v>
      </c>
      <c r="DH75" s="132"/>
      <c r="DI75" s="135">
        <f t="shared" si="862"/>
        <v>0</v>
      </c>
      <c r="DJ75" s="130"/>
      <c r="DK75" s="135">
        <f t="shared" si="863"/>
        <v>0</v>
      </c>
      <c r="DL75" s="130"/>
      <c r="DM75" s="135">
        <f t="shared" si="864"/>
        <v>0</v>
      </c>
      <c r="DN75" s="130"/>
      <c r="DO75" s="135">
        <f t="shared" si="865"/>
        <v>0</v>
      </c>
      <c r="DP75" s="130"/>
      <c r="DQ75" s="135">
        <f t="shared" si="866"/>
        <v>0</v>
      </c>
      <c r="DR75" s="130"/>
      <c r="DS75" s="135">
        <f t="shared" si="867"/>
        <v>0</v>
      </c>
      <c r="DT75" s="130"/>
      <c r="DU75" s="135">
        <f t="shared" si="868"/>
        <v>0</v>
      </c>
      <c r="DV75" s="130"/>
      <c r="DW75" s="135">
        <f t="shared" si="869"/>
        <v>0</v>
      </c>
      <c r="DX75" s="130"/>
      <c r="DY75" s="135">
        <f t="shared" si="870"/>
        <v>0</v>
      </c>
      <c r="DZ75" s="130"/>
      <c r="EA75" s="135">
        <f t="shared" si="871"/>
        <v>0</v>
      </c>
      <c r="EB75" s="130"/>
      <c r="EC75" s="135">
        <f t="shared" si="872"/>
        <v>0</v>
      </c>
      <c r="ED75" s="130"/>
      <c r="EE75" s="131">
        <f t="shared" si="873"/>
        <v>0</v>
      </c>
      <c r="EF75" s="130"/>
      <c r="EG75" s="131">
        <f t="shared" si="874"/>
        <v>0</v>
      </c>
      <c r="EH75" s="130"/>
      <c r="EI75" s="132"/>
      <c r="EJ75" s="130"/>
      <c r="EK75" s="132"/>
      <c r="EL75" s="130"/>
      <c r="EM75" s="131">
        <f t="shared" si="875"/>
        <v>0</v>
      </c>
      <c r="EN75" s="130"/>
      <c r="EO75" s="131">
        <f t="shared" si="876"/>
        <v>0</v>
      </c>
      <c r="EP75" s="130"/>
      <c r="EQ75" s="132"/>
      <c r="ER75" s="136"/>
      <c r="ES75" s="136"/>
      <c r="ET75" s="151"/>
      <c r="EU75" s="151"/>
      <c r="EV75" s="151"/>
      <c r="EW75" s="151"/>
      <c r="EX75" s="151"/>
      <c r="EY75" s="151"/>
      <c r="EZ75" s="137">
        <f t="shared" si="877"/>
        <v>0</v>
      </c>
      <c r="FA75" s="137">
        <f t="shared" si="877"/>
        <v>0</v>
      </c>
    </row>
    <row r="76" spans="1:157" s="181" customFormat="1" ht="15" customHeight="1" x14ac:dyDescent="0.25">
      <c r="A76" s="112">
        <v>17</v>
      </c>
      <c r="B76" s="112"/>
      <c r="C76" s="111" t="s">
        <v>287</v>
      </c>
      <c r="D76" s="216" t="s">
        <v>288</v>
      </c>
      <c r="E76" s="125">
        <v>15030</v>
      </c>
      <c r="F76" s="190"/>
      <c r="G76" s="127"/>
      <c r="H76" s="115"/>
      <c r="I76" s="177"/>
      <c r="J76" s="191">
        <v>1.4</v>
      </c>
      <c r="K76" s="191">
        <v>1.68</v>
      </c>
      <c r="L76" s="191">
        <v>2.23</v>
      </c>
      <c r="M76" s="179">
        <v>2.57</v>
      </c>
      <c r="N76" s="159">
        <f t="shared" ref="N76:BY76" si="878">N77</f>
        <v>0</v>
      </c>
      <c r="O76" s="159">
        <f t="shared" si="878"/>
        <v>0</v>
      </c>
      <c r="P76" s="159">
        <f t="shared" si="878"/>
        <v>0</v>
      </c>
      <c r="Q76" s="159">
        <f t="shared" si="878"/>
        <v>0</v>
      </c>
      <c r="R76" s="159">
        <v>0</v>
      </c>
      <c r="S76" s="159">
        <v>0</v>
      </c>
      <c r="T76" s="159">
        <v>0</v>
      </c>
      <c r="U76" s="159">
        <v>0</v>
      </c>
      <c r="V76" s="159">
        <f t="shared" si="878"/>
        <v>0</v>
      </c>
      <c r="W76" s="159">
        <f t="shared" si="878"/>
        <v>0</v>
      </c>
      <c r="X76" s="159">
        <f t="shared" si="878"/>
        <v>0</v>
      </c>
      <c r="Y76" s="159">
        <f t="shared" si="878"/>
        <v>0</v>
      </c>
      <c r="Z76" s="159">
        <f t="shared" si="878"/>
        <v>0</v>
      </c>
      <c r="AA76" s="159">
        <f t="shared" si="878"/>
        <v>0</v>
      </c>
      <c r="AB76" s="159">
        <f t="shared" si="878"/>
        <v>0</v>
      </c>
      <c r="AC76" s="159">
        <f t="shared" si="878"/>
        <v>0</v>
      </c>
      <c r="AD76" s="159">
        <f t="shared" si="878"/>
        <v>0</v>
      </c>
      <c r="AE76" s="159">
        <f t="shared" si="878"/>
        <v>0</v>
      </c>
      <c r="AF76" s="159">
        <f t="shared" si="878"/>
        <v>0</v>
      </c>
      <c r="AG76" s="159">
        <f t="shared" si="878"/>
        <v>0</v>
      </c>
      <c r="AH76" s="159">
        <f t="shared" si="878"/>
        <v>0</v>
      </c>
      <c r="AI76" s="159">
        <f t="shared" si="878"/>
        <v>0</v>
      </c>
      <c r="AJ76" s="159">
        <f t="shared" si="878"/>
        <v>0</v>
      </c>
      <c r="AK76" s="159">
        <f t="shared" si="878"/>
        <v>0</v>
      </c>
      <c r="AL76" s="159">
        <f t="shared" si="878"/>
        <v>0</v>
      </c>
      <c r="AM76" s="159">
        <f t="shared" si="878"/>
        <v>0</v>
      </c>
      <c r="AN76" s="159">
        <f t="shared" si="878"/>
        <v>0</v>
      </c>
      <c r="AO76" s="159">
        <f t="shared" si="878"/>
        <v>0</v>
      </c>
      <c r="AP76" s="159">
        <f t="shared" si="878"/>
        <v>0</v>
      </c>
      <c r="AQ76" s="159">
        <f t="shared" si="878"/>
        <v>0</v>
      </c>
      <c r="AR76" s="159">
        <f t="shared" si="878"/>
        <v>0</v>
      </c>
      <c r="AS76" s="159">
        <f t="shared" si="878"/>
        <v>0</v>
      </c>
      <c r="AT76" s="159">
        <f t="shared" si="878"/>
        <v>25</v>
      </c>
      <c r="AU76" s="159">
        <f t="shared" si="878"/>
        <v>941629.49999999988</v>
      </c>
      <c r="AV76" s="159">
        <f t="shared" si="878"/>
        <v>0</v>
      </c>
      <c r="AW76" s="159">
        <f t="shared" si="878"/>
        <v>0</v>
      </c>
      <c r="AX76" s="159">
        <f t="shared" si="878"/>
        <v>0</v>
      </c>
      <c r="AY76" s="159">
        <f t="shared" si="878"/>
        <v>0</v>
      </c>
      <c r="AZ76" s="159">
        <f t="shared" si="878"/>
        <v>0</v>
      </c>
      <c r="BA76" s="159">
        <f t="shared" si="878"/>
        <v>0</v>
      </c>
      <c r="BB76" s="159">
        <f t="shared" si="878"/>
        <v>0</v>
      </c>
      <c r="BC76" s="159">
        <f t="shared" si="878"/>
        <v>0</v>
      </c>
      <c r="BD76" s="159">
        <f t="shared" si="878"/>
        <v>0</v>
      </c>
      <c r="BE76" s="159">
        <f t="shared" si="878"/>
        <v>0</v>
      </c>
      <c r="BF76" s="159">
        <f t="shared" si="878"/>
        <v>0</v>
      </c>
      <c r="BG76" s="159">
        <f t="shared" si="878"/>
        <v>0</v>
      </c>
      <c r="BH76" s="159">
        <f t="shared" si="878"/>
        <v>0</v>
      </c>
      <c r="BI76" s="159">
        <f t="shared" si="878"/>
        <v>0</v>
      </c>
      <c r="BJ76" s="121">
        <v>0</v>
      </c>
      <c r="BK76" s="121">
        <v>0</v>
      </c>
      <c r="BL76" s="159">
        <f t="shared" si="878"/>
        <v>0</v>
      </c>
      <c r="BM76" s="159">
        <f t="shared" si="878"/>
        <v>0</v>
      </c>
      <c r="BN76" s="159">
        <f t="shared" si="878"/>
        <v>0</v>
      </c>
      <c r="BO76" s="159">
        <f t="shared" si="878"/>
        <v>0</v>
      </c>
      <c r="BP76" s="159">
        <f t="shared" si="878"/>
        <v>0</v>
      </c>
      <c r="BQ76" s="159">
        <f t="shared" si="878"/>
        <v>0</v>
      </c>
      <c r="BR76" s="159">
        <f t="shared" si="878"/>
        <v>0</v>
      </c>
      <c r="BS76" s="159">
        <f t="shared" si="878"/>
        <v>0</v>
      </c>
      <c r="BT76" s="159">
        <f t="shared" si="878"/>
        <v>8</v>
      </c>
      <c r="BU76" s="159">
        <f t="shared" si="878"/>
        <v>301321.44</v>
      </c>
      <c r="BV76" s="159">
        <f t="shared" si="878"/>
        <v>0</v>
      </c>
      <c r="BW76" s="159">
        <f t="shared" si="878"/>
        <v>0</v>
      </c>
      <c r="BX76" s="159">
        <f t="shared" si="878"/>
        <v>0</v>
      </c>
      <c r="BY76" s="159">
        <f t="shared" si="878"/>
        <v>0</v>
      </c>
      <c r="BZ76" s="159">
        <f t="shared" ref="BZ76:EK76" si="879">BZ77</f>
        <v>0</v>
      </c>
      <c r="CA76" s="159">
        <f t="shared" si="879"/>
        <v>0</v>
      </c>
      <c r="CB76" s="159">
        <f t="shared" si="879"/>
        <v>0</v>
      </c>
      <c r="CC76" s="159">
        <f t="shared" si="879"/>
        <v>0</v>
      </c>
      <c r="CD76" s="159">
        <f t="shared" si="879"/>
        <v>0</v>
      </c>
      <c r="CE76" s="159">
        <f t="shared" si="879"/>
        <v>0</v>
      </c>
      <c r="CF76" s="159">
        <f t="shared" si="879"/>
        <v>0</v>
      </c>
      <c r="CG76" s="159">
        <f t="shared" si="879"/>
        <v>0</v>
      </c>
      <c r="CH76" s="159">
        <f t="shared" si="879"/>
        <v>0</v>
      </c>
      <c r="CI76" s="159">
        <f t="shared" si="879"/>
        <v>0</v>
      </c>
      <c r="CJ76" s="159">
        <f t="shared" si="879"/>
        <v>0</v>
      </c>
      <c r="CK76" s="159">
        <f t="shared" si="879"/>
        <v>0</v>
      </c>
      <c r="CL76" s="159">
        <f t="shared" si="879"/>
        <v>0</v>
      </c>
      <c r="CM76" s="159">
        <f t="shared" si="879"/>
        <v>0</v>
      </c>
      <c r="CN76" s="159">
        <f t="shared" si="879"/>
        <v>0</v>
      </c>
      <c r="CO76" s="159">
        <f t="shared" si="879"/>
        <v>0</v>
      </c>
      <c r="CP76" s="159">
        <f t="shared" si="879"/>
        <v>0</v>
      </c>
      <c r="CQ76" s="159">
        <f t="shared" si="879"/>
        <v>0</v>
      </c>
      <c r="CR76" s="159">
        <f t="shared" si="879"/>
        <v>0</v>
      </c>
      <c r="CS76" s="159">
        <f t="shared" si="879"/>
        <v>0</v>
      </c>
      <c r="CT76" s="159">
        <f t="shared" si="879"/>
        <v>0</v>
      </c>
      <c r="CU76" s="159">
        <f t="shared" si="879"/>
        <v>0</v>
      </c>
      <c r="CV76" s="159">
        <f t="shared" si="879"/>
        <v>0</v>
      </c>
      <c r="CW76" s="159">
        <f t="shared" si="879"/>
        <v>0</v>
      </c>
      <c r="CX76" s="159">
        <f t="shared" si="879"/>
        <v>0</v>
      </c>
      <c r="CY76" s="159">
        <f t="shared" si="879"/>
        <v>0</v>
      </c>
      <c r="CZ76" s="159">
        <f t="shared" si="879"/>
        <v>0</v>
      </c>
      <c r="DA76" s="159">
        <f t="shared" si="879"/>
        <v>0</v>
      </c>
      <c r="DB76" s="159">
        <f t="shared" si="879"/>
        <v>0</v>
      </c>
      <c r="DC76" s="159">
        <f t="shared" si="879"/>
        <v>0</v>
      </c>
      <c r="DD76" s="159">
        <f t="shared" si="879"/>
        <v>0</v>
      </c>
      <c r="DE76" s="159">
        <f t="shared" si="879"/>
        <v>0</v>
      </c>
      <c r="DF76" s="159">
        <v>0</v>
      </c>
      <c r="DG76" s="159">
        <v>0</v>
      </c>
      <c r="DH76" s="159">
        <f t="shared" si="879"/>
        <v>0</v>
      </c>
      <c r="DI76" s="159">
        <f t="shared" si="879"/>
        <v>0</v>
      </c>
      <c r="DJ76" s="159">
        <f t="shared" si="879"/>
        <v>0</v>
      </c>
      <c r="DK76" s="159">
        <f t="shared" si="879"/>
        <v>0</v>
      </c>
      <c r="DL76" s="159">
        <f t="shared" si="879"/>
        <v>0</v>
      </c>
      <c r="DM76" s="159">
        <f t="shared" si="879"/>
        <v>0</v>
      </c>
      <c r="DN76" s="159">
        <f t="shared" si="879"/>
        <v>0</v>
      </c>
      <c r="DO76" s="159">
        <f t="shared" si="879"/>
        <v>0</v>
      </c>
      <c r="DP76" s="159">
        <f t="shared" si="879"/>
        <v>0</v>
      </c>
      <c r="DQ76" s="159">
        <f t="shared" si="879"/>
        <v>0</v>
      </c>
      <c r="DR76" s="159">
        <f t="shared" si="879"/>
        <v>0</v>
      </c>
      <c r="DS76" s="159">
        <f t="shared" si="879"/>
        <v>0</v>
      </c>
      <c r="DT76" s="159">
        <f t="shared" si="879"/>
        <v>0</v>
      </c>
      <c r="DU76" s="159">
        <f t="shared" si="879"/>
        <v>0</v>
      </c>
      <c r="DV76" s="159">
        <f t="shared" si="879"/>
        <v>0</v>
      </c>
      <c r="DW76" s="159">
        <f t="shared" si="879"/>
        <v>0</v>
      </c>
      <c r="DX76" s="159">
        <f t="shared" si="879"/>
        <v>0</v>
      </c>
      <c r="DY76" s="159">
        <f t="shared" si="879"/>
        <v>0</v>
      </c>
      <c r="DZ76" s="159">
        <f t="shared" si="879"/>
        <v>0</v>
      </c>
      <c r="EA76" s="159">
        <f t="shared" si="879"/>
        <v>0</v>
      </c>
      <c r="EB76" s="159">
        <f t="shared" si="879"/>
        <v>0</v>
      </c>
      <c r="EC76" s="159">
        <f t="shared" si="879"/>
        <v>0</v>
      </c>
      <c r="ED76" s="159">
        <f t="shared" si="879"/>
        <v>0</v>
      </c>
      <c r="EE76" s="159">
        <f t="shared" si="879"/>
        <v>0</v>
      </c>
      <c r="EF76" s="159">
        <f t="shared" si="879"/>
        <v>0</v>
      </c>
      <c r="EG76" s="159">
        <f t="shared" si="879"/>
        <v>0</v>
      </c>
      <c r="EH76" s="159">
        <f t="shared" si="879"/>
        <v>0</v>
      </c>
      <c r="EI76" s="159">
        <f t="shared" si="879"/>
        <v>0</v>
      </c>
      <c r="EJ76" s="159">
        <f t="shared" si="879"/>
        <v>0</v>
      </c>
      <c r="EK76" s="159">
        <f t="shared" si="879"/>
        <v>0</v>
      </c>
      <c r="EL76" s="159">
        <f t="shared" ref="EL76:FA76" si="880">EL77</f>
        <v>0</v>
      </c>
      <c r="EM76" s="159">
        <f t="shared" si="880"/>
        <v>0</v>
      </c>
      <c r="EN76" s="159">
        <f t="shared" si="880"/>
        <v>0</v>
      </c>
      <c r="EO76" s="159">
        <f t="shared" si="880"/>
        <v>0</v>
      </c>
      <c r="EP76" s="159">
        <f t="shared" si="880"/>
        <v>0</v>
      </c>
      <c r="EQ76" s="159">
        <f t="shared" si="880"/>
        <v>0</v>
      </c>
      <c r="ER76" s="159">
        <f t="shared" si="880"/>
        <v>0</v>
      </c>
      <c r="ES76" s="159">
        <f t="shared" si="880"/>
        <v>0</v>
      </c>
      <c r="ET76" s="159">
        <f t="shared" si="880"/>
        <v>0</v>
      </c>
      <c r="EU76" s="159">
        <f t="shared" si="880"/>
        <v>0</v>
      </c>
      <c r="EV76" s="159">
        <f t="shared" si="880"/>
        <v>0</v>
      </c>
      <c r="EW76" s="159">
        <f t="shared" si="880"/>
        <v>0</v>
      </c>
      <c r="EX76" s="159"/>
      <c r="EY76" s="159"/>
      <c r="EZ76" s="159">
        <f t="shared" si="880"/>
        <v>33</v>
      </c>
      <c r="FA76" s="159">
        <f t="shared" si="880"/>
        <v>1242950.94</v>
      </c>
    </row>
    <row r="77" spans="1:157" s="2" customFormat="1" ht="30" customHeight="1" x14ac:dyDescent="0.25">
      <c r="A77" s="122"/>
      <c r="B77" s="122">
        <v>48</v>
      </c>
      <c r="C77" s="123" t="s">
        <v>289</v>
      </c>
      <c r="D77" s="215" t="s">
        <v>290</v>
      </c>
      <c r="E77" s="125">
        <v>15030</v>
      </c>
      <c r="F77" s="126">
        <v>1.79</v>
      </c>
      <c r="G77" s="127"/>
      <c r="H77" s="128">
        <v>1</v>
      </c>
      <c r="I77" s="194"/>
      <c r="J77" s="183">
        <v>1.4</v>
      </c>
      <c r="K77" s="183">
        <v>1.68</v>
      </c>
      <c r="L77" s="183">
        <v>2.23</v>
      </c>
      <c r="M77" s="186">
        <v>2.57</v>
      </c>
      <c r="N77" s="130"/>
      <c r="O77" s="131">
        <f>N77*$E77*$F77*$H77*$J77*O$11</f>
        <v>0</v>
      </c>
      <c r="P77" s="187"/>
      <c r="Q77" s="131">
        <f>P77*$E77*$F77*$H77*$J77*Q$11</f>
        <v>0</v>
      </c>
      <c r="R77" s="131"/>
      <c r="S77" s="131">
        <v>0</v>
      </c>
      <c r="T77" s="131"/>
      <c r="U77" s="131"/>
      <c r="V77" s="132"/>
      <c r="W77" s="131">
        <f>V77*$E77*$F77*$H77*$J77*W$11</f>
        <v>0</v>
      </c>
      <c r="X77" s="130"/>
      <c r="Y77" s="131">
        <f>X77*$E77*$F77*$H77*$J77*Y$11</f>
        <v>0</v>
      </c>
      <c r="Z77" s="130"/>
      <c r="AA77" s="131">
        <f>Z77*$E77*$F77*$H77*$J77*AA$11</f>
        <v>0</v>
      </c>
      <c r="AB77" s="130"/>
      <c r="AC77" s="131">
        <f>AB77*$E77*$F77*$H77*$J77*AC$11</f>
        <v>0</v>
      </c>
      <c r="AD77" s="132"/>
      <c r="AE77" s="131">
        <f>AD77*$E77*$F77*$H77*$J77*AE$11</f>
        <v>0</v>
      </c>
      <c r="AF77" s="132"/>
      <c r="AG77" s="131">
        <f>AF77*$E77*$F77*$H77*$J77*AG$11</f>
        <v>0</v>
      </c>
      <c r="AH77" s="132"/>
      <c r="AI77" s="131">
        <f>AH77*$E77*$F77*$H77*$J77*AI$11</f>
        <v>0</v>
      </c>
      <c r="AJ77" s="132"/>
      <c r="AK77" s="132"/>
      <c r="AL77" s="132"/>
      <c r="AM77" s="132">
        <v>0</v>
      </c>
      <c r="AN77" s="130"/>
      <c r="AO77" s="131">
        <f>AN77*$E77*$F77*$H77*$J77*AO$11</f>
        <v>0</v>
      </c>
      <c r="AP77" s="132"/>
      <c r="AQ77" s="131">
        <f>AP77*$E77*$F77*$H77*$J77*AQ$11</f>
        <v>0</v>
      </c>
      <c r="AR77" s="130"/>
      <c r="AS77" s="131">
        <f>AR77*$E77*$F77*$H77*$J77*AS$11</f>
        <v>0</v>
      </c>
      <c r="AT77" s="130">
        <v>25</v>
      </c>
      <c r="AU77" s="131">
        <f>AT77*$E77*$F77*$H77*$J77*AU$11</f>
        <v>941629.49999999988</v>
      </c>
      <c r="AV77" s="132"/>
      <c r="AW77" s="131">
        <f>AV77*$E77*$F77*$H77*$J77*AW$11</f>
        <v>0</v>
      </c>
      <c r="AX77" s="132"/>
      <c r="AY77" s="131">
        <f>AX77*$E77*$F77*$H77*$J77*AY$11</f>
        <v>0</v>
      </c>
      <c r="AZ77" s="130"/>
      <c r="BA77" s="131">
        <f>AZ77*$E77*$F77*$H77*$J77*BA$11</f>
        <v>0</v>
      </c>
      <c r="BB77" s="130"/>
      <c r="BC77" s="131">
        <f>BB77*$E77*$F77*$H77*$J77*BC$11</f>
        <v>0</v>
      </c>
      <c r="BD77" s="130"/>
      <c r="BE77" s="131">
        <f>BD77*$E77*$F77*$H77*$J77*BE$11</f>
        <v>0</v>
      </c>
      <c r="BF77" s="130"/>
      <c r="BG77" s="131">
        <f>BF77*$E77*$F77*$H77*$J77*BG$11</f>
        <v>0</v>
      </c>
      <c r="BH77" s="130"/>
      <c r="BI77" s="131">
        <f>BH77*$E77*$F77*$H77*$J77*BI$11</f>
        <v>0</v>
      </c>
      <c r="BJ77" s="132">
        <v>0</v>
      </c>
      <c r="BK77" s="132">
        <v>0</v>
      </c>
      <c r="BL77" s="130"/>
      <c r="BM77" s="131">
        <f>BL77*$E77*$F77*$H77*$J77*BM$11</f>
        <v>0</v>
      </c>
      <c r="BN77" s="130"/>
      <c r="BO77" s="131">
        <f>BN77*$E77*$F77*$H77*$J77*BO$11</f>
        <v>0</v>
      </c>
      <c r="BP77" s="130"/>
      <c r="BQ77" s="131">
        <f>BP77*$E77*$F77*$H77*$J77*BQ$11</f>
        <v>0</v>
      </c>
      <c r="BR77" s="130"/>
      <c r="BS77" s="131">
        <f>BR77*$E77*$F77*$H77*$J77*BS$11</f>
        <v>0</v>
      </c>
      <c r="BT77" s="130">
        <v>8</v>
      </c>
      <c r="BU77" s="131">
        <f>BT77*$E77*$F77*$H77*$J77*BU$11</f>
        <v>301321.44</v>
      </c>
      <c r="BV77" s="130"/>
      <c r="BW77" s="131">
        <f>BV77*$E77*$F77*$H77*$J77*BW$11</f>
        <v>0</v>
      </c>
      <c r="BX77" s="130"/>
      <c r="BY77" s="131">
        <f>BX77*$E77*$F77*$H77*$J77*BY$11</f>
        <v>0</v>
      </c>
      <c r="BZ77" s="130"/>
      <c r="CA77" s="131">
        <f>BZ77*$E77*$F77*$H77*$J77*CA$11</f>
        <v>0</v>
      </c>
      <c r="CB77" s="134"/>
      <c r="CC77" s="131">
        <f>CB77*$E77*$F77*$H77*$J77*CC$11</f>
        <v>0</v>
      </c>
      <c r="CD77" s="130"/>
      <c r="CE77" s="131">
        <f>CD77*$E77*$F77*$H77*$J77*CE$11</f>
        <v>0</v>
      </c>
      <c r="CF77" s="132"/>
      <c r="CG77" s="131">
        <f>CF77*$E77*$F77*$H77*$J77*CG$11</f>
        <v>0</v>
      </c>
      <c r="CH77" s="130"/>
      <c r="CI77" s="131">
        <f>CH77*$E77*$F77*$H77*$J77*CI$11</f>
        <v>0</v>
      </c>
      <c r="CJ77" s="130"/>
      <c r="CK77" s="131">
        <f>CJ77*$E77*$F77*$H77*$J77*CK$11</f>
        <v>0</v>
      </c>
      <c r="CL77" s="130"/>
      <c r="CM77" s="131">
        <f>CL77*$E77*$F77*$H77*$J77*CM$11</f>
        <v>0</v>
      </c>
      <c r="CN77" s="130"/>
      <c r="CO77" s="131">
        <f>CN77*$E77*$F77*$H77*$J77*CO$11</f>
        <v>0</v>
      </c>
      <c r="CP77" s="130"/>
      <c r="CQ77" s="135">
        <f>SUM(CP77*$E77*$F77*$H77*$K77*$CQ$11)</f>
        <v>0</v>
      </c>
      <c r="CR77" s="130"/>
      <c r="CS77" s="135">
        <f>SUM(CR77*$E77*$F77*$H77*$K77*$CQ$11)</f>
        <v>0</v>
      </c>
      <c r="CT77" s="130"/>
      <c r="CU77" s="135">
        <f t="shared" ref="CU77" si="881">SUM(CT77*$E77*$F77*$H77*$K77*$CQ$11)</f>
        <v>0</v>
      </c>
      <c r="CV77" s="132"/>
      <c r="CW77" s="135">
        <f t="shared" ref="CW77" si="882">SUM(CV77*$E77*$F77*$H77*$K77*$CQ$11)</f>
        <v>0</v>
      </c>
      <c r="CX77" s="132"/>
      <c r="CY77" s="135">
        <f t="shared" ref="CY77" si="883">SUM(CX77*$E77*$F77*$H77*$K77*$CQ$11)</f>
        <v>0</v>
      </c>
      <c r="CZ77" s="132"/>
      <c r="DA77" s="135">
        <f t="shared" ref="DA77" si="884">SUM(CZ77*$E77*$F77*$H77*$K77*$CQ$11)</f>
        <v>0</v>
      </c>
      <c r="DB77" s="130"/>
      <c r="DC77" s="135">
        <f t="shared" ref="DC77" si="885">SUM(DB77*$E77*$F77*$H77*$K77*$CQ$11)</f>
        <v>0</v>
      </c>
      <c r="DD77" s="130"/>
      <c r="DE77" s="135">
        <f t="shared" ref="DE77" si="886">SUM(DD77*$E77*$F77*$H77*$K77*$CQ$11)</f>
        <v>0</v>
      </c>
      <c r="DF77" s="130">
        <v>0</v>
      </c>
      <c r="DG77" s="135">
        <v>0</v>
      </c>
      <c r="DH77" s="132"/>
      <c r="DI77" s="135">
        <f t="shared" ref="DI77" si="887">SUM(DH77*$E77*$F77*$H77*$K77*$CQ$11)</f>
        <v>0</v>
      </c>
      <c r="DJ77" s="130"/>
      <c r="DK77" s="135">
        <f t="shared" ref="DK77" si="888">SUM(DJ77*$E77*$F77*$H77*$K77*$CQ$11)</f>
        <v>0</v>
      </c>
      <c r="DL77" s="130"/>
      <c r="DM77" s="135">
        <f t="shared" ref="DM77" si="889">SUM(DL77*$E77*$F77*$H77*$K77*$CQ$11)</f>
        <v>0</v>
      </c>
      <c r="DN77" s="130"/>
      <c r="DO77" s="135">
        <f t="shared" ref="DO77" si="890">SUM(DN77*$E77*$F77*$H77*$K77*$CQ$11)</f>
        <v>0</v>
      </c>
      <c r="DP77" s="130"/>
      <c r="DQ77" s="135">
        <f t="shared" ref="DQ77" si="891">SUM(DP77*$E77*$F77*$H77*$K77*$CQ$11)</f>
        <v>0</v>
      </c>
      <c r="DR77" s="130"/>
      <c r="DS77" s="135">
        <f t="shared" ref="DS77" si="892">SUM(DR77*$E77*$F77*$H77*$K77*$CQ$11)</f>
        <v>0</v>
      </c>
      <c r="DT77" s="130"/>
      <c r="DU77" s="135">
        <f t="shared" ref="DU77" si="893">SUM(DT77*$E77*$F77*$H77*$K77*$CQ$11)</f>
        <v>0</v>
      </c>
      <c r="DV77" s="130"/>
      <c r="DW77" s="135">
        <f t="shared" ref="DW77" si="894">SUM(DV77*$E77*$F77*$H77*$K77*$CQ$11)</f>
        <v>0</v>
      </c>
      <c r="DX77" s="130"/>
      <c r="DY77" s="135">
        <f t="shared" ref="DY77" si="895">SUM(DX77*$E77*$F77*$H77*$K77*$CQ$11)</f>
        <v>0</v>
      </c>
      <c r="DZ77" s="130"/>
      <c r="EA77" s="135">
        <f>SUM(DZ77*$E77*$F77*$H77*$L77*EC$11)</f>
        <v>0</v>
      </c>
      <c r="EB77" s="130"/>
      <c r="EC77" s="135">
        <f>SUM(EB77*$E77*$F77*$H77*$M77*EC$11)</f>
        <v>0</v>
      </c>
      <c r="ED77" s="130"/>
      <c r="EE77" s="131">
        <f>ED77*$E77*$F77*$H77*$J77*EE$11</f>
        <v>0</v>
      </c>
      <c r="EF77" s="130"/>
      <c r="EG77" s="131">
        <f>EF77*$E77*$F77*$H77*$J77*EG$11</f>
        <v>0</v>
      </c>
      <c r="EH77" s="130"/>
      <c r="EI77" s="132"/>
      <c r="EJ77" s="130"/>
      <c r="EK77" s="132"/>
      <c r="EL77" s="130"/>
      <c r="EM77" s="131">
        <f>EL77*$E77*$F77*$H77*$J77*EM$11</f>
        <v>0</v>
      </c>
      <c r="EN77" s="130"/>
      <c r="EO77" s="131">
        <f>EN77*$E77*$F77*$H77*$J77*EO$11</f>
        <v>0</v>
      </c>
      <c r="EP77" s="130"/>
      <c r="EQ77" s="132"/>
      <c r="ER77" s="136"/>
      <c r="ES77" s="136"/>
      <c r="ET77" s="151"/>
      <c r="EU77" s="151"/>
      <c r="EV77" s="151"/>
      <c r="EW77" s="151"/>
      <c r="EX77" s="151"/>
      <c r="EY77" s="151"/>
      <c r="EZ77" s="137">
        <f>SUM(N77,P77,V77,X77,Z77,AB77,AD77,AF77,AH77,AJ77,AL77,AN77,AP77,AR77,AT77,AV77,AX77,AZ77,BB77,BD77,BF77,BH77,BJ77,BL77,BN77,BP77,BR77,BT77,BV77,BX77,BZ77,CB77,CD77,CF77,CH77,CJ77,CL77,CN77,CP77,CR77,CT77,CV77,CX77,CZ77,DB77,DD77,DF77,DH77,DJ77,DL77,DN77,DP77,DR77,DT77,DV77,DX77,DZ77,EB77,ED77,EF77,EH77,EJ77,EL77,EN77,EP77,ER77,ET77,EV77)</f>
        <v>33</v>
      </c>
      <c r="FA77" s="137">
        <f>SUM(O77,Q77,W77,Y77,AA77,AC77,AE77,AG77,AI77,AK77,AM77,AO77,AQ77,AS77,AU77,AW77,AY77,BA77,BC77,BE77,BG77,BI77,BK77,BM77,BO77,BQ77,BS77,BU77,BW77,BY77,CA77,CC77,CE77,CG77,CI77,CK77,CM77,CO77,CQ77,CS77,CU77,CW77,CY77,DA77,DC77,DE77,DG77,DI77,DK77,DM77,DO77,DQ77,DS77,DU77,DW77,DY77,EA77,EC77,EE77,EG77,EI77,EK77,EM77,EO77,EQ77,ES77,EU77,EW77)</f>
        <v>1242950.94</v>
      </c>
    </row>
    <row r="78" spans="1:157" s="181" customFormat="1" ht="15" x14ac:dyDescent="0.25">
      <c r="A78" s="112">
        <v>18</v>
      </c>
      <c r="B78" s="112"/>
      <c r="C78" s="111" t="s">
        <v>291</v>
      </c>
      <c r="D78" s="216" t="s">
        <v>292</v>
      </c>
      <c r="E78" s="125">
        <v>15030</v>
      </c>
      <c r="F78" s="190"/>
      <c r="G78" s="127"/>
      <c r="H78" s="115"/>
      <c r="I78" s="177"/>
      <c r="J78" s="191">
        <v>1.4</v>
      </c>
      <c r="K78" s="191">
        <v>1.68</v>
      </c>
      <c r="L78" s="191">
        <v>2.23</v>
      </c>
      <c r="M78" s="179">
        <v>2.57</v>
      </c>
      <c r="N78" s="159">
        <f t="shared" ref="N78:BY78" si="896">SUM(N79:N82)</f>
        <v>0</v>
      </c>
      <c r="O78" s="159">
        <f t="shared" si="896"/>
        <v>0</v>
      </c>
      <c r="P78" s="159">
        <f t="shared" si="896"/>
        <v>0</v>
      </c>
      <c r="Q78" s="159">
        <f t="shared" si="896"/>
        <v>0</v>
      </c>
      <c r="R78" s="159">
        <v>0</v>
      </c>
      <c r="S78" s="159">
        <v>0</v>
      </c>
      <c r="T78" s="159">
        <v>0</v>
      </c>
      <c r="U78" s="159">
        <v>0</v>
      </c>
      <c r="V78" s="159">
        <f t="shared" si="896"/>
        <v>0</v>
      </c>
      <c r="W78" s="159">
        <f t="shared" si="896"/>
        <v>0</v>
      </c>
      <c r="X78" s="159">
        <f t="shared" si="896"/>
        <v>0</v>
      </c>
      <c r="Y78" s="159">
        <f t="shared" si="896"/>
        <v>0</v>
      </c>
      <c r="Z78" s="159">
        <f t="shared" si="896"/>
        <v>0</v>
      </c>
      <c r="AA78" s="159">
        <f t="shared" si="896"/>
        <v>0</v>
      </c>
      <c r="AB78" s="159">
        <f t="shared" si="896"/>
        <v>0</v>
      </c>
      <c r="AC78" s="159">
        <f t="shared" si="896"/>
        <v>0</v>
      </c>
      <c r="AD78" s="159">
        <f t="shared" si="896"/>
        <v>2</v>
      </c>
      <c r="AE78" s="159">
        <f t="shared" si="896"/>
        <v>33667.199999999997</v>
      </c>
      <c r="AF78" s="159">
        <f t="shared" si="896"/>
        <v>0</v>
      </c>
      <c r="AG78" s="159">
        <f t="shared" si="896"/>
        <v>0</v>
      </c>
      <c r="AH78" s="159">
        <f t="shared" si="896"/>
        <v>0</v>
      </c>
      <c r="AI78" s="159">
        <f t="shared" si="896"/>
        <v>0</v>
      </c>
      <c r="AJ78" s="159">
        <f t="shared" si="896"/>
        <v>0</v>
      </c>
      <c r="AK78" s="159">
        <f t="shared" si="896"/>
        <v>0</v>
      </c>
      <c r="AL78" s="159">
        <f t="shared" si="896"/>
        <v>0</v>
      </c>
      <c r="AM78" s="159">
        <f t="shared" si="896"/>
        <v>0</v>
      </c>
      <c r="AN78" s="159">
        <f t="shared" si="896"/>
        <v>0</v>
      </c>
      <c r="AO78" s="159">
        <f t="shared" si="896"/>
        <v>0</v>
      </c>
      <c r="AP78" s="159">
        <f t="shared" si="896"/>
        <v>0</v>
      </c>
      <c r="AQ78" s="159">
        <f t="shared" si="896"/>
        <v>0</v>
      </c>
      <c r="AR78" s="159">
        <f t="shared" si="896"/>
        <v>0</v>
      </c>
      <c r="AS78" s="159">
        <f t="shared" si="896"/>
        <v>0</v>
      </c>
      <c r="AT78" s="159">
        <f t="shared" si="896"/>
        <v>0</v>
      </c>
      <c r="AU78" s="159">
        <f t="shared" si="896"/>
        <v>0</v>
      </c>
      <c r="AV78" s="159">
        <f t="shared" si="896"/>
        <v>0</v>
      </c>
      <c r="AW78" s="159">
        <f t="shared" si="896"/>
        <v>0</v>
      </c>
      <c r="AX78" s="159">
        <f t="shared" si="896"/>
        <v>0</v>
      </c>
      <c r="AY78" s="159">
        <f t="shared" si="896"/>
        <v>0</v>
      </c>
      <c r="AZ78" s="159">
        <f t="shared" si="896"/>
        <v>0</v>
      </c>
      <c r="BA78" s="159">
        <f t="shared" si="896"/>
        <v>0</v>
      </c>
      <c r="BB78" s="159">
        <f t="shared" si="896"/>
        <v>2</v>
      </c>
      <c r="BC78" s="159">
        <f t="shared" si="896"/>
        <v>33667.199999999997</v>
      </c>
      <c r="BD78" s="159">
        <f t="shared" si="896"/>
        <v>5</v>
      </c>
      <c r="BE78" s="159">
        <f t="shared" si="896"/>
        <v>84168</v>
      </c>
      <c r="BF78" s="159">
        <f t="shared" si="896"/>
        <v>0</v>
      </c>
      <c r="BG78" s="159">
        <f t="shared" si="896"/>
        <v>0</v>
      </c>
      <c r="BH78" s="159">
        <f t="shared" si="896"/>
        <v>0</v>
      </c>
      <c r="BI78" s="159">
        <f t="shared" si="896"/>
        <v>0</v>
      </c>
      <c r="BJ78" s="121">
        <v>0</v>
      </c>
      <c r="BK78" s="121">
        <v>0</v>
      </c>
      <c r="BL78" s="159">
        <f t="shared" si="896"/>
        <v>0</v>
      </c>
      <c r="BM78" s="159">
        <f t="shared" si="896"/>
        <v>0</v>
      </c>
      <c r="BN78" s="159">
        <f t="shared" si="896"/>
        <v>0</v>
      </c>
      <c r="BO78" s="159">
        <f t="shared" si="896"/>
        <v>0</v>
      </c>
      <c r="BP78" s="159">
        <f t="shared" si="896"/>
        <v>0</v>
      </c>
      <c r="BQ78" s="159">
        <f t="shared" si="896"/>
        <v>0</v>
      </c>
      <c r="BR78" s="159">
        <f t="shared" si="896"/>
        <v>0</v>
      </c>
      <c r="BS78" s="159">
        <f t="shared" si="896"/>
        <v>0</v>
      </c>
      <c r="BT78" s="159">
        <f t="shared" si="896"/>
        <v>7</v>
      </c>
      <c r="BU78" s="159">
        <f t="shared" si="896"/>
        <v>117835.2</v>
      </c>
      <c r="BV78" s="159">
        <f t="shared" si="896"/>
        <v>0</v>
      </c>
      <c r="BW78" s="159">
        <f t="shared" si="896"/>
        <v>0</v>
      </c>
      <c r="BX78" s="159">
        <f t="shared" si="896"/>
        <v>0</v>
      </c>
      <c r="BY78" s="159">
        <f t="shared" si="896"/>
        <v>0</v>
      </c>
      <c r="BZ78" s="159">
        <f t="shared" ref="BZ78:EK78" si="897">SUM(BZ79:BZ82)</f>
        <v>1</v>
      </c>
      <c r="CA78" s="159">
        <f t="shared" si="897"/>
        <v>33667.199999999997</v>
      </c>
      <c r="CB78" s="159">
        <f t="shared" si="897"/>
        <v>0</v>
      </c>
      <c r="CC78" s="159">
        <f t="shared" si="897"/>
        <v>0</v>
      </c>
      <c r="CD78" s="159">
        <f t="shared" si="897"/>
        <v>0</v>
      </c>
      <c r="CE78" s="159">
        <f t="shared" si="897"/>
        <v>0</v>
      </c>
      <c r="CF78" s="159">
        <f t="shared" si="897"/>
        <v>0</v>
      </c>
      <c r="CG78" s="159">
        <f t="shared" si="897"/>
        <v>0</v>
      </c>
      <c r="CH78" s="159">
        <f t="shared" si="897"/>
        <v>6</v>
      </c>
      <c r="CI78" s="159">
        <f t="shared" si="897"/>
        <v>101001.59999999999</v>
      </c>
      <c r="CJ78" s="159">
        <f t="shared" si="897"/>
        <v>0</v>
      </c>
      <c r="CK78" s="159">
        <f t="shared" si="897"/>
        <v>0</v>
      </c>
      <c r="CL78" s="159">
        <f t="shared" si="897"/>
        <v>3</v>
      </c>
      <c r="CM78" s="159">
        <f t="shared" si="897"/>
        <v>50500.799999999996</v>
      </c>
      <c r="CN78" s="159">
        <f t="shared" si="897"/>
        <v>18</v>
      </c>
      <c r="CO78" s="159">
        <f t="shared" si="897"/>
        <v>370339.19999999995</v>
      </c>
      <c r="CP78" s="180">
        <f t="shared" si="897"/>
        <v>13</v>
      </c>
      <c r="CQ78" s="159">
        <f t="shared" si="897"/>
        <v>262604.15999999997</v>
      </c>
      <c r="CR78" s="180">
        <f t="shared" si="897"/>
        <v>0</v>
      </c>
      <c r="CS78" s="159">
        <f t="shared" si="897"/>
        <v>0</v>
      </c>
      <c r="CT78" s="159">
        <f t="shared" si="897"/>
        <v>0</v>
      </c>
      <c r="CU78" s="159">
        <f t="shared" si="897"/>
        <v>0</v>
      </c>
      <c r="CV78" s="159">
        <f t="shared" si="897"/>
        <v>0</v>
      </c>
      <c r="CW78" s="159">
        <f t="shared" si="897"/>
        <v>0</v>
      </c>
      <c r="CX78" s="159">
        <f t="shared" si="897"/>
        <v>0</v>
      </c>
      <c r="CY78" s="159">
        <f t="shared" si="897"/>
        <v>0</v>
      </c>
      <c r="CZ78" s="159">
        <f t="shared" si="897"/>
        <v>0</v>
      </c>
      <c r="DA78" s="159">
        <f t="shared" si="897"/>
        <v>0</v>
      </c>
      <c r="DB78" s="159">
        <f t="shared" si="897"/>
        <v>0</v>
      </c>
      <c r="DC78" s="159">
        <f t="shared" si="897"/>
        <v>0</v>
      </c>
      <c r="DD78" s="159">
        <f t="shared" si="897"/>
        <v>0</v>
      </c>
      <c r="DE78" s="159">
        <f t="shared" si="897"/>
        <v>0</v>
      </c>
      <c r="DF78" s="180">
        <v>2</v>
      </c>
      <c r="DG78" s="159">
        <v>40400.639999999999</v>
      </c>
      <c r="DH78" s="159">
        <f t="shared" si="897"/>
        <v>12</v>
      </c>
      <c r="DI78" s="159">
        <f t="shared" si="897"/>
        <v>242403.84</v>
      </c>
      <c r="DJ78" s="159">
        <f t="shared" si="897"/>
        <v>0</v>
      </c>
      <c r="DK78" s="159">
        <f t="shared" si="897"/>
        <v>0</v>
      </c>
      <c r="DL78" s="159">
        <f t="shared" si="897"/>
        <v>6</v>
      </c>
      <c r="DM78" s="159">
        <f t="shared" si="897"/>
        <v>121201.92</v>
      </c>
      <c r="DN78" s="159">
        <f t="shared" si="897"/>
        <v>0</v>
      </c>
      <c r="DO78" s="159">
        <f t="shared" si="897"/>
        <v>0</v>
      </c>
      <c r="DP78" s="159">
        <f t="shared" si="897"/>
        <v>2</v>
      </c>
      <c r="DQ78" s="159">
        <f t="shared" si="897"/>
        <v>40400.639999999999</v>
      </c>
      <c r="DR78" s="159">
        <f t="shared" si="897"/>
        <v>0</v>
      </c>
      <c r="DS78" s="159">
        <f t="shared" si="897"/>
        <v>0</v>
      </c>
      <c r="DT78" s="159">
        <f t="shared" si="897"/>
        <v>0</v>
      </c>
      <c r="DU78" s="159">
        <f t="shared" si="897"/>
        <v>0</v>
      </c>
      <c r="DV78" s="159">
        <f t="shared" si="897"/>
        <v>10</v>
      </c>
      <c r="DW78" s="159">
        <f t="shared" si="897"/>
        <v>202003.19999999998</v>
      </c>
      <c r="DX78" s="159">
        <f t="shared" si="897"/>
        <v>1</v>
      </c>
      <c r="DY78" s="159">
        <f t="shared" si="897"/>
        <v>20200.32</v>
      </c>
      <c r="DZ78" s="159">
        <f t="shared" si="897"/>
        <v>0</v>
      </c>
      <c r="EA78" s="159">
        <f t="shared" si="897"/>
        <v>0</v>
      </c>
      <c r="EB78" s="159">
        <f t="shared" si="897"/>
        <v>0</v>
      </c>
      <c r="EC78" s="159">
        <f t="shared" si="897"/>
        <v>0</v>
      </c>
      <c r="ED78" s="159">
        <f t="shared" si="897"/>
        <v>0</v>
      </c>
      <c r="EE78" s="159">
        <f t="shared" si="897"/>
        <v>0</v>
      </c>
      <c r="EF78" s="159">
        <f t="shared" si="897"/>
        <v>0</v>
      </c>
      <c r="EG78" s="159">
        <f t="shared" si="897"/>
        <v>0</v>
      </c>
      <c r="EH78" s="159">
        <f t="shared" si="897"/>
        <v>6</v>
      </c>
      <c r="EI78" s="159">
        <f t="shared" si="897"/>
        <v>193887</v>
      </c>
      <c r="EJ78" s="159">
        <f t="shared" si="897"/>
        <v>0</v>
      </c>
      <c r="EK78" s="159">
        <f t="shared" si="897"/>
        <v>0</v>
      </c>
      <c r="EL78" s="159">
        <f t="shared" ref="EL78:FA78" si="898">SUM(EL79:EL82)</f>
        <v>0</v>
      </c>
      <c r="EM78" s="159">
        <f t="shared" si="898"/>
        <v>0</v>
      </c>
      <c r="EN78" s="159">
        <f t="shared" si="898"/>
        <v>0</v>
      </c>
      <c r="EO78" s="159">
        <f t="shared" si="898"/>
        <v>0</v>
      </c>
      <c r="EP78" s="159">
        <f t="shared" si="898"/>
        <v>0</v>
      </c>
      <c r="EQ78" s="159">
        <f t="shared" si="898"/>
        <v>0</v>
      </c>
      <c r="ER78" s="159">
        <f t="shared" si="898"/>
        <v>0</v>
      </c>
      <c r="ES78" s="159">
        <f t="shared" si="898"/>
        <v>0</v>
      </c>
      <c r="ET78" s="159">
        <f t="shared" si="898"/>
        <v>0</v>
      </c>
      <c r="EU78" s="159">
        <f t="shared" si="898"/>
        <v>0</v>
      </c>
      <c r="EV78" s="159">
        <f t="shared" si="898"/>
        <v>0</v>
      </c>
      <c r="EW78" s="159">
        <f t="shared" si="898"/>
        <v>0</v>
      </c>
      <c r="EX78" s="159"/>
      <c r="EY78" s="159"/>
      <c r="EZ78" s="159">
        <f t="shared" si="898"/>
        <v>96</v>
      </c>
      <c r="FA78" s="159">
        <f t="shared" si="898"/>
        <v>1947948.1199999996</v>
      </c>
    </row>
    <row r="79" spans="1:157" s="196" customFormat="1" ht="30" customHeight="1" x14ac:dyDescent="0.25">
      <c r="A79" s="111"/>
      <c r="B79" s="111">
        <v>49</v>
      </c>
      <c r="C79" s="123" t="s">
        <v>293</v>
      </c>
      <c r="D79" s="217" t="s">
        <v>294</v>
      </c>
      <c r="E79" s="125">
        <v>15030</v>
      </c>
      <c r="F79" s="126">
        <v>1.6</v>
      </c>
      <c r="G79" s="127"/>
      <c r="H79" s="128">
        <v>1</v>
      </c>
      <c r="I79" s="194"/>
      <c r="J79" s="183">
        <v>1.4</v>
      </c>
      <c r="K79" s="183">
        <v>1.68</v>
      </c>
      <c r="L79" s="183">
        <v>2.23</v>
      </c>
      <c r="M79" s="186">
        <v>2.57</v>
      </c>
      <c r="N79" s="130"/>
      <c r="O79" s="131">
        <f t="shared" ref="O79:Q82" si="899">N79*$E79*$F79*$H79*$J79*O$11</f>
        <v>0</v>
      </c>
      <c r="P79" s="187"/>
      <c r="Q79" s="131">
        <f t="shared" si="899"/>
        <v>0</v>
      </c>
      <c r="R79" s="131">
        <v>0</v>
      </c>
      <c r="S79" s="131">
        <v>0</v>
      </c>
      <c r="T79" s="131"/>
      <c r="U79" s="131"/>
      <c r="V79" s="132">
        <v>0</v>
      </c>
      <c r="W79" s="131">
        <f t="shared" ref="W79:W82" si="900">V79*$E79*$F79*$H79*$J79*W$11</f>
        <v>0</v>
      </c>
      <c r="X79" s="130"/>
      <c r="Y79" s="131">
        <f t="shared" ref="Y79:Y82" si="901">X79*$E79*$F79*$H79*$J79*Y$11</f>
        <v>0</v>
      </c>
      <c r="Z79" s="130"/>
      <c r="AA79" s="131">
        <f t="shared" ref="AA79:AA82" si="902">Z79*$E79*$F79*$H79*$J79*AA$11</f>
        <v>0</v>
      </c>
      <c r="AB79" s="130"/>
      <c r="AC79" s="131">
        <f t="shared" ref="AC79:AC82" si="903">AB79*$E79*$F79*$H79*$J79*AC$11</f>
        <v>0</v>
      </c>
      <c r="AD79" s="132"/>
      <c r="AE79" s="131">
        <f t="shared" ref="AE79:AE82" si="904">AD79*$E79*$F79*$H79*$J79*AE$11</f>
        <v>0</v>
      </c>
      <c r="AF79" s="132"/>
      <c r="AG79" s="131">
        <f t="shared" ref="AG79:AG82" si="905">AF79*$E79*$F79*$H79*$J79*AG$11</f>
        <v>0</v>
      </c>
      <c r="AH79" s="132"/>
      <c r="AI79" s="131">
        <f t="shared" ref="AI79:AI82" si="906">AH79*$E79*$F79*$H79*$J79*AI$11</f>
        <v>0</v>
      </c>
      <c r="AJ79" s="132"/>
      <c r="AK79" s="132"/>
      <c r="AL79" s="132"/>
      <c r="AM79" s="132">
        <v>0</v>
      </c>
      <c r="AN79" s="130"/>
      <c r="AO79" s="131">
        <f t="shared" ref="AO79:AO82" si="907">AN79*$E79*$F79*$H79*$J79*AO$11</f>
        <v>0</v>
      </c>
      <c r="AP79" s="132"/>
      <c r="AQ79" s="131">
        <f t="shared" ref="AQ79:AQ82" si="908">AP79*$E79*$F79*$H79*$J79*AQ$11</f>
        <v>0</v>
      </c>
      <c r="AR79" s="130">
        <v>0</v>
      </c>
      <c r="AS79" s="131">
        <f t="shared" ref="AS79:AS82" si="909">AR79*$E79*$F79*$H79*$J79*AS$11</f>
        <v>0</v>
      </c>
      <c r="AT79" s="151"/>
      <c r="AU79" s="131">
        <f t="shared" ref="AU79:AU82" si="910">AT79*$E79*$F79*$H79*$J79*AU$11</f>
        <v>0</v>
      </c>
      <c r="AV79" s="132">
        <v>0</v>
      </c>
      <c r="AW79" s="131">
        <f t="shared" ref="AW79:AW82" si="911">AV79*$E79*$F79*$H79*$J79*AW$11</f>
        <v>0</v>
      </c>
      <c r="AX79" s="132"/>
      <c r="AY79" s="131">
        <f t="shared" ref="AY79:AY82" si="912">AX79*$E79*$F79*$H79*$J79*AY$11</f>
        <v>0</v>
      </c>
      <c r="AZ79" s="130"/>
      <c r="BA79" s="131">
        <f t="shared" ref="BA79:BA82" si="913">AZ79*$E79*$F79*$H79*$J79*BA$11</f>
        <v>0</v>
      </c>
      <c r="BB79" s="130"/>
      <c r="BC79" s="131">
        <f t="shared" ref="BC79:BC82" si="914">BB79*$E79*$F79*$H79*$J79*BC$11</f>
        <v>0</v>
      </c>
      <c r="BD79" s="130"/>
      <c r="BE79" s="131">
        <f t="shared" ref="BE79:BE82" si="915">BD79*$E79*$F79*$H79*$J79*BE$11</f>
        <v>0</v>
      </c>
      <c r="BF79" s="130"/>
      <c r="BG79" s="131">
        <f t="shared" ref="BG79:BG82" si="916">BF79*$E79*$F79*$H79*$J79*BG$11</f>
        <v>0</v>
      </c>
      <c r="BH79" s="130"/>
      <c r="BI79" s="131">
        <f t="shared" ref="BI79:BI82" si="917">BH79*$E79*$F79*$H79*$J79*BI$11</f>
        <v>0</v>
      </c>
      <c r="BJ79" s="132">
        <v>0</v>
      </c>
      <c r="BK79" s="132">
        <v>0</v>
      </c>
      <c r="BL79" s="130"/>
      <c r="BM79" s="131">
        <f t="shared" ref="BM79:BM82" si="918">BL79*$E79*$F79*$H79*$J79*BM$11</f>
        <v>0</v>
      </c>
      <c r="BN79" s="130"/>
      <c r="BO79" s="131">
        <f t="shared" ref="BO79:BO82" si="919">BN79*$E79*$F79*$H79*$J79*BO$11</f>
        <v>0</v>
      </c>
      <c r="BP79" s="130"/>
      <c r="BQ79" s="131">
        <f t="shared" ref="BQ79:BQ82" si="920">BP79*$E79*$F79*$H79*$J79*BQ$11</f>
        <v>0</v>
      </c>
      <c r="BR79" s="130"/>
      <c r="BS79" s="131">
        <f t="shared" ref="BS79:BS82" si="921">BR79*$E79*$F79*$H79*$J79*BS$11</f>
        <v>0</v>
      </c>
      <c r="BT79" s="130"/>
      <c r="BU79" s="131">
        <f t="shared" ref="BU79:BU82" si="922">BT79*$E79*$F79*$H79*$J79*BU$11</f>
        <v>0</v>
      </c>
      <c r="BV79" s="130"/>
      <c r="BW79" s="131">
        <f t="shared" ref="BW79:BW82" si="923">BV79*$E79*$F79*$H79*$J79*BW$11</f>
        <v>0</v>
      </c>
      <c r="BX79" s="130"/>
      <c r="BY79" s="131">
        <f t="shared" ref="BY79:BY82" si="924">BX79*$E79*$F79*$H79*$J79*BY$11</f>
        <v>0</v>
      </c>
      <c r="BZ79" s="130">
        <v>1</v>
      </c>
      <c r="CA79" s="131">
        <f t="shared" ref="CA79:CA82" si="925">BZ79*$E79*$F79*$H79*$J79*CA$11</f>
        <v>33667.199999999997</v>
      </c>
      <c r="CB79" s="134"/>
      <c r="CC79" s="131">
        <f t="shared" ref="CC79:CE82" si="926">CB79*$E79*$F79*$H79*$J79*CC$11</f>
        <v>0</v>
      </c>
      <c r="CD79" s="130"/>
      <c r="CE79" s="131">
        <f t="shared" si="926"/>
        <v>0</v>
      </c>
      <c r="CF79" s="132"/>
      <c r="CG79" s="131">
        <f t="shared" ref="CG79:CG82" si="927">CF79*$E79*$F79*$H79*$J79*CG$11</f>
        <v>0</v>
      </c>
      <c r="CH79" s="130"/>
      <c r="CI79" s="131">
        <f t="shared" ref="CI79:CI82" si="928">CH79*$E79*$F79*$H79*$J79*CI$11</f>
        <v>0</v>
      </c>
      <c r="CJ79" s="130"/>
      <c r="CK79" s="131">
        <f t="shared" ref="CK79:CK82" si="929">CJ79*$E79*$F79*$H79*$J79*CK$11</f>
        <v>0</v>
      </c>
      <c r="CL79" s="130"/>
      <c r="CM79" s="131">
        <f t="shared" ref="CM79:CM82" si="930">CL79*$E79*$F79*$H79*$J79*CM$11</f>
        <v>0</v>
      </c>
      <c r="CN79" s="130">
        <v>4</v>
      </c>
      <c r="CO79" s="131">
        <f t="shared" ref="CO79:CO82" si="931">CN79*$E79*$F79*$H79*$J79*CO$11</f>
        <v>134668.79999999999</v>
      </c>
      <c r="CP79" s="130"/>
      <c r="CQ79" s="135">
        <f>SUM(CP79*$E79*$F79*$H79*$K79*$CQ$11)</f>
        <v>0</v>
      </c>
      <c r="CR79" s="130"/>
      <c r="CS79" s="135">
        <f>SUM(CR79*$E79*$F79*$H79*$K79*$CQ$11)</f>
        <v>0</v>
      </c>
      <c r="CT79" s="130"/>
      <c r="CU79" s="135">
        <f t="shared" ref="CU79:CU82" si="932">SUM(CT79*$E79*$F79*$H79*$K79*$CQ$11)</f>
        <v>0</v>
      </c>
      <c r="CV79" s="132"/>
      <c r="CW79" s="135">
        <f t="shared" ref="CW79:CW82" si="933">SUM(CV79*$E79*$F79*$H79*$K79*$CQ$11)</f>
        <v>0</v>
      </c>
      <c r="CX79" s="132"/>
      <c r="CY79" s="135">
        <f t="shared" ref="CY79:CY82" si="934">SUM(CX79*$E79*$F79*$H79*$K79*$CQ$11)</f>
        <v>0</v>
      </c>
      <c r="CZ79" s="132"/>
      <c r="DA79" s="135">
        <f t="shared" ref="DA79:DA82" si="935">SUM(CZ79*$E79*$F79*$H79*$K79*$CQ$11)</f>
        <v>0</v>
      </c>
      <c r="DB79" s="130"/>
      <c r="DC79" s="135">
        <f t="shared" ref="DC79:DC82" si="936">SUM(DB79*$E79*$F79*$H79*$K79*$CQ$11)</f>
        <v>0</v>
      </c>
      <c r="DD79" s="130"/>
      <c r="DE79" s="135">
        <f t="shared" ref="DE79:DE82" si="937">SUM(DD79*$E79*$F79*$H79*$K79*$CQ$11)</f>
        <v>0</v>
      </c>
      <c r="DF79" s="130">
        <v>0</v>
      </c>
      <c r="DG79" s="135">
        <v>0</v>
      </c>
      <c r="DH79" s="132"/>
      <c r="DI79" s="135">
        <f t="shared" ref="DI79:DI82" si="938">SUM(DH79*$E79*$F79*$H79*$K79*$CQ$11)</f>
        <v>0</v>
      </c>
      <c r="DJ79" s="130"/>
      <c r="DK79" s="135">
        <f t="shared" ref="DK79:DK82" si="939">SUM(DJ79*$E79*$F79*$H79*$K79*$CQ$11)</f>
        <v>0</v>
      </c>
      <c r="DL79" s="130"/>
      <c r="DM79" s="135">
        <f t="shared" ref="DM79:DM82" si="940">SUM(DL79*$E79*$F79*$H79*$K79*$CQ$11)</f>
        <v>0</v>
      </c>
      <c r="DN79" s="130"/>
      <c r="DO79" s="135">
        <f t="shared" ref="DO79:DO82" si="941">SUM(DN79*$E79*$F79*$H79*$K79*$CQ$11)</f>
        <v>0</v>
      </c>
      <c r="DP79" s="130"/>
      <c r="DQ79" s="135">
        <f t="shared" ref="DQ79:DQ82" si="942">SUM(DP79*$E79*$F79*$H79*$K79*$CQ$11)</f>
        <v>0</v>
      </c>
      <c r="DR79" s="130"/>
      <c r="DS79" s="135">
        <f t="shared" ref="DS79:DS82" si="943">SUM(DR79*$E79*$F79*$H79*$K79*$CQ$11)</f>
        <v>0</v>
      </c>
      <c r="DT79" s="130"/>
      <c r="DU79" s="135">
        <f t="shared" ref="DU79:DU82" si="944">SUM(DT79*$E79*$F79*$H79*$K79*$CQ$11)</f>
        <v>0</v>
      </c>
      <c r="DV79" s="130"/>
      <c r="DW79" s="135">
        <f t="shared" ref="DW79:DW82" si="945">SUM(DV79*$E79*$F79*$H79*$K79*$CQ$11)</f>
        <v>0</v>
      </c>
      <c r="DX79" s="130"/>
      <c r="DY79" s="135">
        <f t="shared" ref="DY79:DY82" si="946">SUM(DX79*$E79*$F79*$H79*$K79*$CQ$11)</f>
        <v>0</v>
      </c>
      <c r="DZ79" s="130"/>
      <c r="EA79" s="135">
        <f t="shared" ref="EA79:EA82" si="947">SUM(DZ79*$E79*$F79*$H79*$L79*EC$11)</f>
        <v>0</v>
      </c>
      <c r="EB79" s="130"/>
      <c r="EC79" s="135">
        <f t="shared" ref="EC79:EC82" si="948">SUM(EB79*$E79*$F79*$H79*$M79*EC$11)</f>
        <v>0</v>
      </c>
      <c r="ED79" s="151"/>
      <c r="EE79" s="131">
        <f t="shared" ref="EE79:EE82" si="949">ED79*$E79*$F79*$H79*$J79*EE$11</f>
        <v>0</v>
      </c>
      <c r="EF79" s="130"/>
      <c r="EG79" s="131">
        <f t="shared" ref="EG79:EG82" si="950">EF79*$E79*$F79*$H79*$J79*EG$11</f>
        <v>0</v>
      </c>
      <c r="EH79" s="130">
        <v>4</v>
      </c>
      <c r="EI79" s="135">
        <f>SUM(EH79*$E79*$F79*$H79)</f>
        <v>96192</v>
      </c>
      <c r="EJ79" s="130"/>
      <c r="EK79" s="132"/>
      <c r="EL79" s="130"/>
      <c r="EM79" s="131">
        <f t="shared" ref="EM79:EM82" si="951">EL79*$E79*$F79*$H79*$J79*EM$11</f>
        <v>0</v>
      </c>
      <c r="EN79" s="130"/>
      <c r="EO79" s="131">
        <f t="shared" ref="EO79:EO82" si="952">EN79*$E79*$F79*$H79*$J79*EO$11</f>
        <v>0</v>
      </c>
      <c r="EP79" s="130"/>
      <c r="EQ79" s="132"/>
      <c r="ER79" s="136"/>
      <c r="ES79" s="136"/>
      <c r="ET79" s="151"/>
      <c r="EU79" s="151"/>
      <c r="EV79" s="151"/>
      <c r="EW79" s="151"/>
      <c r="EX79" s="151"/>
      <c r="EY79" s="151"/>
      <c r="EZ79" s="137">
        <f t="shared" ref="EZ79:FA82" si="953">SUM(N79,P79,V79,X79,Z79,AB79,AD79,AF79,AH79,AJ79,AL79,AN79,AP79,AR79,AT79,AV79,AX79,AZ79,BB79,BD79,BF79,BH79,BJ79,BL79,BN79,BP79,BR79,BT79,BV79,BX79,BZ79,CB79,CD79,CF79,CH79,CJ79,CL79,CN79,CP79,CR79,CT79,CV79,CX79,CZ79,DB79,DD79,DF79,DH79,DJ79,DL79,DN79,DP79,DR79,DT79,DV79,DX79,DZ79,EB79,ED79,EF79,EH79,EJ79,EL79,EN79,EP79,ER79,ET79,EV79)</f>
        <v>9</v>
      </c>
      <c r="FA79" s="137">
        <f t="shared" si="953"/>
        <v>264528</v>
      </c>
    </row>
    <row r="80" spans="1:157" s="2" customFormat="1" ht="30" customHeight="1" x14ac:dyDescent="0.25">
      <c r="A80" s="122"/>
      <c r="B80" s="111">
        <v>50</v>
      </c>
      <c r="C80" s="123" t="s">
        <v>295</v>
      </c>
      <c r="D80" s="217" t="s">
        <v>296</v>
      </c>
      <c r="E80" s="125">
        <v>15030</v>
      </c>
      <c r="F80" s="126">
        <v>3.25</v>
      </c>
      <c r="G80" s="127"/>
      <c r="H80" s="128">
        <v>1</v>
      </c>
      <c r="I80" s="194"/>
      <c r="J80" s="183">
        <v>1.4</v>
      </c>
      <c r="K80" s="183">
        <v>1.68</v>
      </c>
      <c r="L80" s="183">
        <v>2.23</v>
      </c>
      <c r="M80" s="186">
        <v>2.57</v>
      </c>
      <c r="N80" s="130"/>
      <c r="O80" s="131">
        <f t="shared" si="899"/>
        <v>0</v>
      </c>
      <c r="P80" s="187"/>
      <c r="Q80" s="131">
        <f t="shared" si="899"/>
        <v>0</v>
      </c>
      <c r="R80" s="131"/>
      <c r="S80" s="131">
        <v>0</v>
      </c>
      <c r="T80" s="131"/>
      <c r="U80" s="131"/>
      <c r="V80" s="132"/>
      <c r="W80" s="131">
        <f t="shared" si="900"/>
        <v>0</v>
      </c>
      <c r="X80" s="130"/>
      <c r="Y80" s="131">
        <f t="shared" si="901"/>
        <v>0</v>
      </c>
      <c r="Z80" s="130"/>
      <c r="AA80" s="131">
        <f t="shared" si="902"/>
        <v>0</v>
      </c>
      <c r="AB80" s="130"/>
      <c r="AC80" s="131">
        <f t="shared" si="903"/>
        <v>0</v>
      </c>
      <c r="AD80" s="132"/>
      <c r="AE80" s="131">
        <f t="shared" si="904"/>
        <v>0</v>
      </c>
      <c r="AF80" s="132"/>
      <c r="AG80" s="131">
        <f t="shared" si="905"/>
        <v>0</v>
      </c>
      <c r="AH80" s="132"/>
      <c r="AI80" s="131">
        <f t="shared" si="906"/>
        <v>0</v>
      </c>
      <c r="AJ80" s="132"/>
      <c r="AK80" s="132"/>
      <c r="AL80" s="132"/>
      <c r="AM80" s="132">
        <v>0</v>
      </c>
      <c r="AN80" s="130"/>
      <c r="AO80" s="131">
        <f t="shared" si="907"/>
        <v>0</v>
      </c>
      <c r="AP80" s="132"/>
      <c r="AQ80" s="131">
        <f t="shared" si="908"/>
        <v>0</v>
      </c>
      <c r="AR80" s="130"/>
      <c r="AS80" s="131">
        <f t="shared" si="909"/>
        <v>0</v>
      </c>
      <c r="AT80" s="130"/>
      <c r="AU80" s="131">
        <f t="shared" si="910"/>
        <v>0</v>
      </c>
      <c r="AV80" s="132"/>
      <c r="AW80" s="131">
        <f t="shared" si="911"/>
        <v>0</v>
      </c>
      <c r="AX80" s="132"/>
      <c r="AY80" s="131">
        <f t="shared" si="912"/>
        <v>0</v>
      </c>
      <c r="AZ80" s="130"/>
      <c r="BA80" s="131">
        <f t="shared" si="913"/>
        <v>0</v>
      </c>
      <c r="BB80" s="130"/>
      <c r="BC80" s="131">
        <f t="shared" si="914"/>
        <v>0</v>
      </c>
      <c r="BD80" s="130"/>
      <c r="BE80" s="131">
        <f t="shared" si="915"/>
        <v>0</v>
      </c>
      <c r="BF80" s="130"/>
      <c r="BG80" s="131">
        <f t="shared" si="916"/>
        <v>0</v>
      </c>
      <c r="BH80" s="130"/>
      <c r="BI80" s="131">
        <f t="shared" si="917"/>
        <v>0</v>
      </c>
      <c r="BJ80" s="132">
        <v>0</v>
      </c>
      <c r="BK80" s="132">
        <v>0</v>
      </c>
      <c r="BL80" s="130"/>
      <c r="BM80" s="131">
        <f t="shared" si="918"/>
        <v>0</v>
      </c>
      <c r="BN80" s="130"/>
      <c r="BO80" s="131">
        <f t="shared" si="919"/>
        <v>0</v>
      </c>
      <c r="BP80" s="130"/>
      <c r="BQ80" s="131">
        <f t="shared" si="920"/>
        <v>0</v>
      </c>
      <c r="BR80" s="130"/>
      <c r="BS80" s="131">
        <f t="shared" si="921"/>
        <v>0</v>
      </c>
      <c r="BT80" s="130"/>
      <c r="BU80" s="131">
        <f t="shared" si="922"/>
        <v>0</v>
      </c>
      <c r="BV80" s="130"/>
      <c r="BW80" s="131">
        <f t="shared" si="923"/>
        <v>0</v>
      </c>
      <c r="BX80" s="130"/>
      <c r="BY80" s="131">
        <f t="shared" si="924"/>
        <v>0</v>
      </c>
      <c r="BZ80" s="130"/>
      <c r="CA80" s="131">
        <f t="shared" si="925"/>
        <v>0</v>
      </c>
      <c r="CB80" s="134"/>
      <c r="CC80" s="131">
        <f t="shared" si="926"/>
        <v>0</v>
      </c>
      <c r="CD80" s="130"/>
      <c r="CE80" s="131">
        <f t="shared" si="926"/>
        <v>0</v>
      </c>
      <c r="CF80" s="132"/>
      <c r="CG80" s="131">
        <f t="shared" si="927"/>
        <v>0</v>
      </c>
      <c r="CH80" s="130"/>
      <c r="CI80" s="131">
        <f t="shared" si="928"/>
        <v>0</v>
      </c>
      <c r="CJ80" s="130"/>
      <c r="CK80" s="131">
        <f t="shared" si="929"/>
        <v>0</v>
      </c>
      <c r="CL80" s="130"/>
      <c r="CM80" s="131">
        <f t="shared" si="930"/>
        <v>0</v>
      </c>
      <c r="CN80" s="130"/>
      <c r="CO80" s="131">
        <f t="shared" si="931"/>
        <v>0</v>
      </c>
      <c r="CP80" s="130"/>
      <c r="CQ80" s="135">
        <f>SUM(CP80*$E80*$F80*$H80*$K80*$CQ$11)</f>
        <v>0</v>
      </c>
      <c r="CR80" s="130"/>
      <c r="CS80" s="135">
        <f>SUM(CR80*$E80*$F80*$H80*$K80*$CQ$11)</f>
        <v>0</v>
      </c>
      <c r="CT80" s="130"/>
      <c r="CU80" s="135">
        <f t="shared" si="932"/>
        <v>0</v>
      </c>
      <c r="CV80" s="132"/>
      <c r="CW80" s="135">
        <f t="shared" si="933"/>
        <v>0</v>
      </c>
      <c r="CX80" s="132"/>
      <c r="CY80" s="135">
        <f t="shared" si="934"/>
        <v>0</v>
      </c>
      <c r="CZ80" s="132"/>
      <c r="DA80" s="135">
        <f t="shared" si="935"/>
        <v>0</v>
      </c>
      <c r="DB80" s="130"/>
      <c r="DC80" s="135">
        <f t="shared" si="936"/>
        <v>0</v>
      </c>
      <c r="DD80" s="130"/>
      <c r="DE80" s="135">
        <f t="shared" si="937"/>
        <v>0</v>
      </c>
      <c r="DF80" s="130">
        <v>0</v>
      </c>
      <c r="DG80" s="135">
        <v>0</v>
      </c>
      <c r="DH80" s="132"/>
      <c r="DI80" s="135">
        <f t="shared" si="938"/>
        <v>0</v>
      </c>
      <c r="DJ80" s="130"/>
      <c r="DK80" s="135">
        <f t="shared" si="939"/>
        <v>0</v>
      </c>
      <c r="DL80" s="130"/>
      <c r="DM80" s="135">
        <f t="shared" si="940"/>
        <v>0</v>
      </c>
      <c r="DN80" s="130"/>
      <c r="DO80" s="135">
        <f t="shared" si="941"/>
        <v>0</v>
      </c>
      <c r="DP80" s="130"/>
      <c r="DQ80" s="135">
        <f t="shared" si="942"/>
        <v>0</v>
      </c>
      <c r="DR80" s="130"/>
      <c r="DS80" s="135">
        <f t="shared" si="943"/>
        <v>0</v>
      </c>
      <c r="DT80" s="130"/>
      <c r="DU80" s="135">
        <f t="shared" si="944"/>
        <v>0</v>
      </c>
      <c r="DV80" s="130"/>
      <c r="DW80" s="135">
        <f t="shared" si="945"/>
        <v>0</v>
      </c>
      <c r="DX80" s="130"/>
      <c r="DY80" s="135">
        <f t="shared" si="946"/>
        <v>0</v>
      </c>
      <c r="DZ80" s="130"/>
      <c r="EA80" s="135">
        <f t="shared" si="947"/>
        <v>0</v>
      </c>
      <c r="EB80" s="130"/>
      <c r="EC80" s="135">
        <f t="shared" si="948"/>
        <v>0</v>
      </c>
      <c r="ED80" s="130"/>
      <c r="EE80" s="131">
        <f t="shared" si="949"/>
        <v>0</v>
      </c>
      <c r="EF80" s="130"/>
      <c r="EG80" s="131">
        <f t="shared" si="950"/>
        <v>0</v>
      </c>
      <c r="EH80" s="130">
        <v>2</v>
      </c>
      <c r="EI80" s="135">
        <f>SUM(EH80*$E80*$F80*$H80)</f>
        <v>97695</v>
      </c>
      <c r="EJ80" s="130"/>
      <c r="EK80" s="132"/>
      <c r="EL80" s="130"/>
      <c r="EM80" s="131">
        <f t="shared" si="951"/>
        <v>0</v>
      </c>
      <c r="EN80" s="130"/>
      <c r="EO80" s="131">
        <f t="shared" si="952"/>
        <v>0</v>
      </c>
      <c r="EP80" s="130"/>
      <c r="EQ80" s="132"/>
      <c r="ER80" s="136"/>
      <c r="ES80" s="136"/>
      <c r="ET80" s="151"/>
      <c r="EU80" s="151"/>
      <c r="EV80" s="151"/>
      <c r="EW80" s="151"/>
      <c r="EX80" s="151"/>
      <c r="EY80" s="151"/>
      <c r="EZ80" s="137">
        <f t="shared" si="953"/>
        <v>2</v>
      </c>
      <c r="FA80" s="137">
        <f t="shared" si="953"/>
        <v>97695</v>
      </c>
    </row>
    <row r="81" spans="1:157" s="2" customFormat="1" ht="30" customHeight="1" x14ac:dyDescent="0.25">
      <c r="A81" s="122"/>
      <c r="B81" s="111">
        <v>51</v>
      </c>
      <c r="C81" s="123" t="s">
        <v>297</v>
      </c>
      <c r="D81" s="215" t="s">
        <v>298</v>
      </c>
      <c r="E81" s="125">
        <v>15030</v>
      </c>
      <c r="F81" s="126">
        <v>3.18</v>
      </c>
      <c r="G81" s="127"/>
      <c r="H81" s="128">
        <v>1</v>
      </c>
      <c r="I81" s="194"/>
      <c r="J81" s="183">
        <v>1.4</v>
      </c>
      <c r="K81" s="183">
        <v>1.68</v>
      </c>
      <c r="L81" s="183">
        <v>2.23</v>
      </c>
      <c r="M81" s="186">
        <v>2.57</v>
      </c>
      <c r="N81" s="130"/>
      <c r="O81" s="131">
        <f t="shared" si="899"/>
        <v>0</v>
      </c>
      <c r="P81" s="187"/>
      <c r="Q81" s="131">
        <f t="shared" si="899"/>
        <v>0</v>
      </c>
      <c r="R81" s="131"/>
      <c r="S81" s="131">
        <v>0</v>
      </c>
      <c r="T81" s="131"/>
      <c r="U81" s="131"/>
      <c r="V81" s="132"/>
      <c r="W81" s="131">
        <f t="shared" si="900"/>
        <v>0</v>
      </c>
      <c r="X81" s="130"/>
      <c r="Y81" s="131">
        <f t="shared" si="901"/>
        <v>0</v>
      </c>
      <c r="Z81" s="130"/>
      <c r="AA81" s="131">
        <f t="shared" si="902"/>
        <v>0</v>
      </c>
      <c r="AB81" s="130"/>
      <c r="AC81" s="131">
        <f t="shared" si="903"/>
        <v>0</v>
      </c>
      <c r="AD81" s="132"/>
      <c r="AE81" s="131">
        <f t="shared" si="904"/>
        <v>0</v>
      </c>
      <c r="AF81" s="132"/>
      <c r="AG81" s="131">
        <f t="shared" si="905"/>
        <v>0</v>
      </c>
      <c r="AH81" s="132"/>
      <c r="AI81" s="131">
        <f t="shared" si="906"/>
        <v>0</v>
      </c>
      <c r="AJ81" s="132"/>
      <c r="AK81" s="132"/>
      <c r="AL81" s="132"/>
      <c r="AM81" s="132">
        <v>0</v>
      </c>
      <c r="AN81" s="130"/>
      <c r="AO81" s="131">
        <f t="shared" si="907"/>
        <v>0</v>
      </c>
      <c r="AP81" s="132"/>
      <c r="AQ81" s="131">
        <f t="shared" si="908"/>
        <v>0</v>
      </c>
      <c r="AR81" s="130"/>
      <c r="AS81" s="131">
        <f t="shared" si="909"/>
        <v>0</v>
      </c>
      <c r="AT81" s="130"/>
      <c r="AU81" s="131">
        <f t="shared" si="910"/>
        <v>0</v>
      </c>
      <c r="AV81" s="132"/>
      <c r="AW81" s="131">
        <f t="shared" si="911"/>
        <v>0</v>
      </c>
      <c r="AX81" s="132"/>
      <c r="AY81" s="131">
        <f t="shared" si="912"/>
        <v>0</v>
      </c>
      <c r="AZ81" s="130"/>
      <c r="BA81" s="131">
        <f t="shared" si="913"/>
        <v>0</v>
      </c>
      <c r="BB81" s="130"/>
      <c r="BC81" s="131">
        <f t="shared" si="914"/>
        <v>0</v>
      </c>
      <c r="BD81" s="130"/>
      <c r="BE81" s="131">
        <f t="shared" si="915"/>
        <v>0</v>
      </c>
      <c r="BF81" s="130"/>
      <c r="BG81" s="131">
        <f t="shared" si="916"/>
        <v>0</v>
      </c>
      <c r="BH81" s="130"/>
      <c r="BI81" s="131">
        <f t="shared" si="917"/>
        <v>0</v>
      </c>
      <c r="BJ81" s="132">
        <v>0</v>
      </c>
      <c r="BK81" s="132">
        <v>0</v>
      </c>
      <c r="BL81" s="130"/>
      <c r="BM81" s="131">
        <f t="shared" si="918"/>
        <v>0</v>
      </c>
      <c r="BN81" s="130"/>
      <c r="BO81" s="131">
        <f t="shared" si="919"/>
        <v>0</v>
      </c>
      <c r="BP81" s="130"/>
      <c r="BQ81" s="131">
        <f t="shared" si="920"/>
        <v>0</v>
      </c>
      <c r="BR81" s="130"/>
      <c r="BS81" s="131">
        <f t="shared" si="921"/>
        <v>0</v>
      </c>
      <c r="BT81" s="130"/>
      <c r="BU81" s="131">
        <f t="shared" si="922"/>
        <v>0</v>
      </c>
      <c r="BV81" s="130"/>
      <c r="BW81" s="131">
        <f t="shared" si="923"/>
        <v>0</v>
      </c>
      <c r="BX81" s="130"/>
      <c r="BY81" s="131">
        <f t="shared" si="924"/>
        <v>0</v>
      </c>
      <c r="BZ81" s="130"/>
      <c r="CA81" s="131">
        <f t="shared" si="925"/>
        <v>0</v>
      </c>
      <c r="CB81" s="134"/>
      <c r="CC81" s="131">
        <f t="shared" si="926"/>
        <v>0</v>
      </c>
      <c r="CD81" s="130"/>
      <c r="CE81" s="131">
        <f t="shared" si="926"/>
        <v>0</v>
      </c>
      <c r="CF81" s="132"/>
      <c r="CG81" s="131">
        <f t="shared" si="927"/>
        <v>0</v>
      </c>
      <c r="CH81" s="130"/>
      <c r="CI81" s="131">
        <f t="shared" si="928"/>
        <v>0</v>
      </c>
      <c r="CJ81" s="130"/>
      <c r="CK81" s="131">
        <f t="shared" si="929"/>
        <v>0</v>
      </c>
      <c r="CL81" s="130"/>
      <c r="CM81" s="131">
        <f t="shared" si="930"/>
        <v>0</v>
      </c>
      <c r="CN81" s="130"/>
      <c r="CO81" s="131">
        <f t="shared" si="931"/>
        <v>0</v>
      </c>
      <c r="CP81" s="130"/>
      <c r="CQ81" s="135">
        <f>SUM(CP81*$E81*$F81*$H81*$K81*$CQ$11)</f>
        <v>0</v>
      </c>
      <c r="CR81" s="130"/>
      <c r="CS81" s="135">
        <f>SUM(CR81*$E81*$F81*$H81*$K81*$CQ$11)</f>
        <v>0</v>
      </c>
      <c r="CT81" s="130"/>
      <c r="CU81" s="135">
        <f t="shared" si="932"/>
        <v>0</v>
      </c>
      <c r="CV81" s="132"/>
      <c r="CW81" s="135">
        <f t="shared" si="933"/>
        <v>0</v>
      </c>
      <c r="CX81" s="132"/>
      <c r="CY81" s="135">
        <f t="shared" si="934"/>
        <v>0</v>
      </c>
      <c r="CZ81" s="132"/>
      <c r="DA81" s="135">
        <f t="shared" si="935"/>
        <v>0</v>
      </c>
      <c r="DB81" s="130"/>
      <c r="DC81" s="135">
        <f t="shared" si="936"/>
        <v>0</v>
      </c>
      <c r="DD81" s="130"/>
      <c r="DE81" s="135">
        <f t="shared" si="937"/>
        <v>0</v>
      </c>
      <c r="DF81" s="130">
        <v>0</v>
      </c>
      <c r="DG81" s="135">
        <v>0</v>
      </c>
      <c r="DH81" s="132"/>
      <c r="DI81" s="135">
        <f t="shared" si="938"/>
        <v>0</v>
      </c>
      <c r="DJ81" s="130"/>
      <c r="DK81" s="135">
        <f t="shared" si="939"/>
        <v>0</v>
      </c>
      <c r="DL81" s="130"/>
      <c r="DM81" s="135">
        <f t="shared" si="940"/>
        <v>0</v>
      </c>
      <c r="DN81" s="130"/>
      <c r="DO81" s="135">
        <f t="shared" si="941"/>
        <v>0</v>
      </c>
      <c r="DP81" s="130"/>
      <c r="DQ81" s="135">
        <f t="shared" si="942"/>
        <v>0</v>
      </c>
      <c r="DR81" s="130"/>
      <c r="DS81" s="135">
        <f t="shared" si="943"/>
        <v>0</v>
      </c>
      <c r="DT81" s="130"/>
      <c r="DU81" s="135">
        <f t="shared" si="944"/>
        <v>0</v>
      </c>
      <c r="DV81" s="130"/>
      <c r="DW81" s="135">
        <f t="shared" si="945"/>
        <v>0</v>
      </c>
      <c r="DX81" s="130"/>
      <c r="DY81" s="135">
        <f t="shared" si="946"/>
        <v>0</v>
      </c>
      <c r="DZ81" s="130"/>
      <c r="EA81" s="135">
        <f t="shared" si="947"/>
        <v>0</v>
      </c>
      <c r="EB81" s="130"/>
      <c r="EC81" s="135">
        <f t="shared" si="948"/>
        <v>0</v>
      </c>
      <c r="ED81" s="130"/>
      <c r="EE81" s="131">
        <f t="shared" si="949"/>
        <v>0</v>
      </c>
      <c r="EF81" s="130"/>
      <c r="EG81" s="131">
        <f t="shared" si="950"/>
        <v>0</v>
      </c>
      <c r="EH81" s="130"/>
      <c r="EI81" s="132"/>
      <c r="EJ81" s="130"/>
      <c r="EK81" s="132"/>
      <c r="EL81" s="130"/>
      <c r="EM81" s="131">
        <f t="shared" si="951"/>
        <v>0</v>
      </c>
      <c r="EN81" s="130"/>
      <c r="EO81" s="131">
        <f t="shared" si="952"/>
        <v>0</v>
      </c>
      <c r="EP81" s="130"/>
      <c r="EQ81" s="132"/>
      <c r="ER81" s="136"/>
      <c r="ES81" s="136"/>
      <c r="ET81" s="130"/>
      <c r="EU81" s="130"/>
      <c r="EV81" s="130"/>
      <c r="EW81" s="130"/>
      <c r="EX81" s="130"/>
      <c r="EY81" s="130"/>
      <c r="EZ81" s="137">
        <f t="shared" si="953"/>
        <v>0</v>
      </c>
      <c r="FA81" s="137">
        <f t="shared" si="953"/>
        <v>0</v>
      </c>
    </row>
    <row r="82" spans="1:157" s="2" customFormat="1" x14ac:dyDescent="0.25">
      <c r="A82" s="122"/>
      <c r="B82" s="111">
        <v>52</v>
      </c>
      <c r="C82" s="123" t="s">
        <v>299</v>
      </c>
      <c r="D82" s="215" t="s">
        <v>300</v>
      </c>
      <c r="E82" s="125">
        <v>15030</v>
      </c>
      <c r="F82" s="126">
        <v>0.8</v>
      </c>
      <c r="G82" s="127"/>
      <c r="H82" s="128">
        <v>1</v>
      </c>
      <c r="I82" s="194"/>
      <c r="J82" s="183">
        <v>1.4</v>
      </c>
      <c r="K82" s="183">
        <v>1.68</v>
      </c>
      <c r="L82" s="183">
        <v>2.23</v>
      </c>
      <c r="M82" s="186">
        <v>2.57</v>
      </c>
      <c r="N82" s="130"/>
      <c r="O82" s="131">
        <f t="shared" si="899"/>
        <v>0</v>
      </c>
      <c r="P82" s="187"/>
      <c r="Q82" s="131">
        <f t="shared" si="899"/>
        <v>0</v>
      </c>
      <c r="R82" s="131"/>
      <c r="S82" s="131">
        <v>0</v>
      </c>
      <c r="T82" s="131"/>
      <c r="U82" s="131"/>
      <c r="V82" s="132"/>
      <c r="W82" s="131">
        <f t="shared" si="900"/>
        <v>0</v>
      </c>
      <c r="X82" s="130"/>
      <c r="Y82" s="131">
        <f t="shared" si="901"/>
        <v>0</v>
      </c>
      <c r="Z82" s="130"/>
      <c r="AA82" s="131">
        <f t="shared" si="902"/>
        <v>0</v>
      </c>
      <c r="AB82" s="130"/>
      <c r="AC82" s="131">
        <f t="shared" si="903"/>
        <v>0</v>
      </c>
      <c r="AD82" s="132">
        <v>2</v>
      </c>
      <c r="AE82" s="131">
        <f t="shared" si="904"/>
        <v>33667.199999999997</v>
      </c>
      <c r="AF82" s="132"/>
      <c r="AG82" s="131">
        <f t="shared" si="905"/>
        <v>0</v>
      </c>
      <c r="AH82" s="132"/>
      <c r="AI82" s="131">
        <f t="shared" si="906"/>
        <v>0</v>
      </c>
      <c r="AJ82" s="132"/>
      <c r="AK82" s="132"/>
      <c r="AL82" s="132"/>
      <c r="AM82" s="132">
        <v>0</v>
      </c>
      <c r="AN82" s="130"/>
      <c r="AO82" s="131">
        <f t="shared" si="907"/>
        <v>0</v>
      </c>
      <c r="AP82" s="132"/>
      <c r="AQ82" s="131">
        <f t="shared" si="908"/>
        <v>0</v>
      </c>
      <c r="AR82" s="130"/>
      <c r="AS82" s="131">
        <f t="shared" si="909"/>
        <v>0</v>
      </c>
      <c r="AT82" s="130"/>
      <c r="AU82" s="131">
        <f t="shared" si="910"/>
        <v>0</v>
      </c>
      <c r="AV82" s="132"/>
      <c r="AW82" s="131">
        <f t="shared" si="911"/>
        <v>0</v>
      </c>
      <c r="AX82" s="132"/>
      <c r="AY82" s="131">
        <f t="shared" si="912"/>
        <v>0</v>
      </c>
      <c r="AZ82" s="130"/>
      <c r="BA82" s="131">
        <f t="shared" si="913"/>
        <v>0</v>
      </c>
      <c r="BB82" s="130">
        <v>2</v>
      </c>
      <c r="BC82" s="131">
        <f t="shared" si="914"/>
        <v>33667.199999999997</v>
      </c>
      <c r="BD82" s="130">
        <v>5</v>
      </c>
      <c r="BE82" s="131">
        <f t="shared" si="915"/>
        <v>84168</v>
      </c>
      <c r="BF82" s="130"/>
      <c r="BG82" s="131">
        <f t="shared" si="916"/>
        <v>0</v>
      </c>
      <c r="BH82" s="130"/>
      <c r="BI82" s="131">
        <f t="shared" si="917"/>
        <v>0</v>
      </c>
      <c r="BJ82" s="132">
        <v>0</v>
      </c>
      <c r="BK82" s="132">
        <v>0</v>
      </c>
      <c r="BL82" s="130"/>
      <c r="BM82" s="131">
        <f t="shared" si="918"/>
        <v>0</v>
      </c>
      <c r="BN82" s="130"/>
      <c r="BO82" s="131">
        <f t="shared" si="919"/>
        <v>0</v>
      </c>
      <c r="BP82" s="130"/>
      <c r="BQ82" s="131">
        <f t="shared" si="920"/>
        <v>0</v>
      </c>
      <c r="BR82" s="130"/>
      <c r="BS82" s="131">
        <f t="shared" si="921"/>
        <v>0</v>
      </c>
      <c r="BT82" s="130">
        <v>7</v>
      </c>
      <c r="BU82" s="131">
        <f t="shared" si="922"/>
        <v>117835.2</v>
      </c>
      <c r="BV82" s="130"/>
      <c r="BW82" s="131">
        <f t="shared" si="923"/>
        <v>0</v>
      </c>
      <c r="BX82" s="130"/>
      <c r="BY82" s="131">
        <f t="shared" si="924"/>
        <v>0</v>
      </c>
      <c r="BZ82" s="130"/>
      <c r="CA82" s="131">
        <f t="shared" si="925"/>
        <v>0</v>
      </c>
      <c r="CB82" s="134"/>
      <c r="CC82" s="131">
        <f t="shared" si="926"/>
        <v>0</v>
      </c>
      <c r="CD82" s="130"/>
      <c r="CE82" s="131">
        <f t="shared" si="926"/>
        <v>0</v>
      </c>
      <c r="CF82" s="132"/>
      <c r="CG82" s="131">
        <f t="shared" si="927"/>
        <v>0</v>
      </c>
      <c r="CH82" s="130">
        <v>6</v>
      </c>
      <c r="CI82" s="131">
        <f t="shared" si="928"/>
        <v>101001.59999999999</v>
      </c>
      <c r="CJ82" s="130"/>
      <c r="CK82" s="131">
        <f t="shared" si="929"/>
        <v>0</v>
      </c>
      <c r="CL82" s="130">
        <v>3</v>
      </c>
      <c r="CM82" s="131">
        <f t="shared" si="930"/>
        <v>50500.799999999996</v>
      </c>
      <c r="CN82" s="130">
        <v>14</v>
      </c>
      <c r="CO82" s="131">
        <f t="shared" si="931"/>
        <v>235670.39999999999</v>
      </c>
      <c r="CP82" s="130">
        <v>13</v>
      </c>
      <c r="CQ82" s="135">
        <f>SUM(CP82*$E82*$F82*$H82*$K82*$CQ$11)</f>
        <v>262604.15999999997</v>
      </c>
      <c r="CR82" s="130"/>
      <c r="CS82" s="135">
        <f>SUM(CR82*$E82*$F82*$H82*$K82*$CQ$11)</f>
        <v>0</v>
      </c>
      <c r="CT82" s="130"/>
      <c r="CU82" s="135">
        <f t="shared" si="932"/>
        <v>0</v>
      </c>
      <c r="CV82" s="132"/>
      <c r="CW82" s="135">
        <f t="shared" si="933"/>
        <v>0</v>
      </c>
      <c r="CX82" s="132"/>
      <c r="CY82" s="135">
        <f t="shared" si="934"/>
        <v>0</v>
      </c>
      <c r="CZ82" s="132"/>
      <c r="DA82" s="135">
        <f t="shared" si="935"/>
        <v>0</v>
      </c>
      <c r="DB82" s="130"/>
      <c r="DC82" s="135">
        <f t="shared" si="936"/>
        <v>0</v>
      </c>
      <c r="DD82" s="130"/>
      <c r="DE82" s="135">
        <f t="shared" si="937"/>
        <v>0</v>
      </c>
      <c r="DF82" s="130">
        <v>2</v>
      </c>
      <c r="DG82" s="135">
        <v>40400.639999999999</v>
      </c>
      <c r="DH82" s="132">
        <v>12</v>
      </c>
      <c r="DI82" s="135">
        <f t="shared" si="938"/>
        <v>242403.84</v>
      </c>
      <c r="DJ82" s="130"/>
      <c r="DK82" s="135">
        <f t="shared" si="939"/>
        <v>0</v>
      </c>
      <c r="DL82" s="130">
        <v>6</v>
      </c>
      <c r="DM82" s="135">
        <f t="shared" si="940"/>
        <v>121201.92</v>
      </c>
      <c r="DN82" s="130"/>
      <c r="DO82" s="135">
        <f t="shared" si="941"/>
        <v>0</v>
      </c>
      <c r="DP82" s="130">
        <v>2</v>
      </c>
      <c r="DQ82" s="135">
        <f t="shared" si="942"/>
        <v>40400.639999999999</v>
      </c>
      <c r="DR82" s="130"/>
      <c r="DS82" s="135">
        <f t="shared" si="943"/>
        <v>0</v>
      </c>
      <c r="DT82" s="130"/>
      <c r="DU82" s="135">
        <f t="shared" si="944"/>
        <v>0</v>
      </c>
      <c r="DV82" s="130">
        <v>10</v>
      </c>
      <c r="DW82" s="135">
        <f t="shared" si="945"/>
        <v>202003.19999999998</v>
      </c>
      <c r="DX82" s="130">
        <f>ROUND(1*0.75,0)</f>
        <v>1</v>
      </c>
      <c r="DY82" s="135">
        <f t="shared" si="946"/>
        <v>20200.32</v>
      </c>
      <c r="DZ82" s="130"/>
      <c r="EA82" s="135">
        <f t="shared" si="947"/>
        <v>0</v>
      </c>
      <c r="EB82" s="130"/>
      <c r="EC82" s="135">
        <f t="shared" si="948"/>
        <v>0</v>
      </c>
      <c r="ED82" s="130"/>
      <c r="EE82" s="131">
        <f t="shared" si="949"/>
        <v>0</v>
      </c>
      <c r="EF82" s="130"/>
      <c r="EG82" s="131">
        <f t="shared" si="950"/>
        <v>0</v>
      </c>
      <c r="EH82" s="130"/>
      <c r="EI82" s="132"/>
      <c r="EJ82" s="130"/>
      <c r="EK82" s="132"/>
      <c r="EL82" s="130"/>
      <c r="EM82" s="131">
        <f t="shared" si="951"/>
        <v>0</v>
      </c>
      <c r="EN82" s="130"/>
      <c r="EO82" s="131">
        <f t="shared" si="952"/>
        <v>0</v>
      </c>
      <c r="EP82" s="130"/>
      <c r="EQ82" s="132"/>
      <c r="ER82" s="136"/>
      <c r="ES82" s="136"/>
      <c r="ET82" s="130"/>
      <c r="EU82" s="130"/>
      <c r="EV82" s="130"/>
      <c r="EW82" s="130"/>
      <c r="EX82" s="130"/>
      <c r="EY82" s="130"/>
      <c r="EZ82" s="137">
        <f t="shared" si="953"/>
        <v>85</v>
      </c>
      <c r="FA82" s="137">
        <f t="shared" si="953"/>
        <v>1585725.1199999996</v>
      </c>
    </row>
    <row r="83" spans="1:157" s="181" customFormat="1" ht="15" customHeight="1" x14ac:dyDescent="0.25">
      <c r="A83" s="112">
        <v>19</v>
      </c>
      <c r="B83" s="112"/>
      <c r="C83" s="111" t="s">
        <v>301</v>
      </c>
      <c r="D83" s="216" t="s">
        <v>302</v>
      </c>
      <c r="E83" s="125">
        <v>15030</v>
      </c>
      <c r="F83" s="190"/>
      <c r="G83" s="127"/>
      <c r="H83" s="115"/>
      <c r="I83" s="177"/>
      <c r="J83" s="191">
        <v>1.4</v>
      </c>
      <c r="K83" s="191">
        <v>1.68</v>
      </c>
      <c r="L83" s="191">
        <v>2.23</v>
      </c>
      <c r="M83" s="179">
        <v>2.57</v>
      </c>
      <c r="N83" s="159">
        <f t="shared" ref="N83:BY83" si="954">SUM(N84:N136)</f>
        <v>410</v>
      </c>
      <c r="O83" s="159">
        <f t="shared" si="954"/>
        <v>48053468.905595995</v>
      </c>
      <c r="P83" s="159">
        <f t="shared" si="954"/>
        <v>0</v>
      </c>
      <c r="Q83" s="159">
        <f t="shared" si="954"/>
        <v>0</v>
      </c>
      <c r="R83" s="159">
        <v>3959</v>
      </c>
      <c r="S83" s="159">
        <v>554025102.27148819</v>
      </c>
      <c r="T83" s="159">
        <v>16</v>
      </c>
      <c r="U83" s="159">
        <v>2122301.9390147999</v>
      </c>
      <c r="V83" s="159">
        <f t="shared" si="954"/>
        <v>3975</v>
      </c>
      <c r="W83" s="159">
        <f t="shared" si="954"/>
        <v>556147404.21050286</v>
      </c>
      <c r="X83" s="159">
        <f t="shared" si="954"/>
        <v>0</v>
      </c>
      <c r="Y83" s="159">
        <f t="shared" si="954"/>
        <v>0</v>
      </c>
      <c r="Z83" s="159">
        <f t="shared" si="954"/>
        <v>0</v>
      </c>
      <c r="AA83" s="159">
        <f t="shared" si="954"/>
        <v>0</v>
      </c>
      <c r="AB83" s="159">
        <f t="shared" si="954"/>
        <v>0</v>
      </c>
      <c r="AC83" s="159">
        <f t="shared" si="954"/>
        <v>0</v>
      </c>
      <c r="AD83" s="159">
        <f t="shared" si="954"/>
        <v>0</v>
      </c>
      <c r="AE83" s="159">
        <f t="shared" si="954"/>
        <v>0</v>
      </c>
      <c r="AF83" s="159">
        <f t="shared" si="954"/>
        <v>0</v>
      </c>
      <c r="AG83" s="159">
        <f t="shared" si="954"/>
        <v>0</v>
      </c>
      <c r="AH83" s="159">
        <f t="shared" si="954"/>
        <v>810</v>
      </c>
      <c r="AI83" s="159">
        <f t="shared" si="954"/>
        <v>5694044.0774399992</v>
      </c>
      <c r="AJ83" s="159">
        <f t="shared" si="954"/>
        <v>158</v>
      </c>
      <c r="AK83" s="159">
        <f t="shared" si="954"/>
        <v>16449429.550000016</v>
      </c>
      <c r="AL83" s="159">
        <f t="shared" si="954"/>
        <v>44</v>
      </c>
      <c r="AM83" s="159">
        <f t="shared" si="954"/>
        <v>308635.29290880001</v>
      </c>
      <c r="AN83" s="159">
        <f t="shared" si="954"/>
        <v>0</v>
      </c>
      <c r="AO83" s="159">
        <f t="shared" si="954"/>
        <v>0</v>
      </c>
      <c r="AP83" s="159">
        <f t="shared" si="954"/>
        <v>0</v>
      </c>
      <c r="AQ83" s="159">
        <f t="shared" si="954"/>
        <v>0</v>
      </c>
      <c r="AR83" s="159">
        <f t="shared" si="954"/>
        <v>0</v>
      </c>
      <c r="AS83" s="159">
        <f t="shared" si="954"/>
        <v>0</v>
      </c>
      <c r="AT83" s="159">
        <f t="shared" si="954"/>
        <v>0</v>
      </c>
      <c r="AU83" s="159">
        <f t="shared" si="954"/>
        <v>0</v>
      </c>
      <c r="AV83" s="159">
        <f t="shared" si="954"/>
        <v>0</v>
      </c>
      <c r="AW83" s="159">
        <f t="shared" si="954"/>
        <v>0</v>
      </c>
      <c r="AX83" s="159">
        <f t="shared" si="954"/>
        <v>0</v>
      </c>
      <c r="AY83" s="159">
        <f t="shared" si="954"/>
        <v>0</v>
      </c>
      <c r="AZ83" s="159">
        <f t="shared" si="954"/>
        <v>0</v>
      </c>
      <c r="BA83" s="159">
        <f t="shared" si="954"/>
        <v>0</v>
      </c>
      <c r="BB83" s="159">
        <f t="shared" si="954"/>
        <v>738</v>
      </c>
      <c r="BC83" s="159">
        <f t="shared" si="954"/>
        <v>14556642.83532</v>
      </c>
      <c r="BD83" s="159">
        <f t="shared" si="954"/>
        <v>1142</v>
      </c>
      <c r="BE83" s="159">
        <f t="shared" si="954"/>
        <v>13782040.174224</v>
      </c>
      <c r="BF83" s="159">
        <f t="shared" si="954"/>
        <v>0</v>
      </c>
      <c r="BG83" s="159">
        <f t="shared" si="954"/>
        <v>0</v>
      </c>
      <c r="BH83" s="159">
        <f t="shared" si="954"/>
        <v>218</v>
      </c>
      <c r="BI83" s="159">
        <f t="shared" si="954"/>
        <v>2418740.6255999999</v>
      </c>
      <c r="BJ83" s="121">
        <v>119</v>
      </c>
      <c r="BK83" s="121">
        <v>788466.40000000212</v>
      </c>
      <c r="BL83" s="159">
        <f t="shared" si="954"/>
        <v>1870</v>
      </c>
      <c r="BM83" s="159">
        <f t="shared" si="954"/>
        <v>15420072.736296</v>
      </c>
      <c r="BN83" s="159">
        <f t="shared" si="954"/>
        <v>0</v>
      </c>
      <c r="BO83" s="159">
        <f t="shared" si="954"/>
        <v>0</v>
      </c>
      <c r="BP83" s="159">
        <f t="shared" si="954"/>
        <v>0</v>
      </c>
      <c r="BQ83" s="159">
        <f t="shared" si="954"/>
        <v>0</v>
      </c>
      <c r="BR83" s="159">
        <f t="shared" si="954"/>
        <v>0</v>
      </c>
      <c r="BS83" s="159">
        <f t="shared" si="954"/>
        <v>0</v>
      </c>
      <c r="BT83" s="159">
        <f t="shared" si="954"/>
        <v>0</v>
      </c>
      <c r="BU83" s="159">
        <f t="shared" si="954"/>
        <v>0</v>
      </c>
      <c r="BV83" s="159">
        <f t="shared" si="954"/>
        <v>0</v>
      </c>
      <c r="BW83" s="159">
        <f t="shared" si="954"/>
        <v>0</v>
      </c>
      <c r="BX83" s="159">
        <f t="shared" si="954"/>
        <v>0</v>
      </c>
      <c r="BY83" s="159">
        <f t="shared" si="954"/>
        <v>0</v>
      </c>
      <c r="BZ83" s="159">
        <f t="shared" ref="BZ83:EK83" si="955">SUM(BZ84:BZ136)</f>
        <v>0</v>
      </c>
      <c r="CA83" s="159">
        <f t="shared" si="955"/>
        <v>0</v>
      </c>
      <c r="CB83" s="159">
        <f t="shared" si="955"/>
        <v>0</v>
      </c>
      <c r="CC83" s="159">
        <f t="shared" si="955"/>
        <v>0</v>
      </c>
      <c r="CD83" s="159">
        <f t="shared" si="955"/>
        <v>5</v>
      </c>
      <c r="CE83" s="159">
        <f t="shared" si="955"/>
        <v>32698.907279999999</v>
      </c>
      <c r="CF83" s="159">
        <f t="shared" si="955"/>
        <v>24</v>
      </c>
      <c r="CG83" s="159">
        <f t="shared" si="955"/>
        <v>1258067.8614959996</v>
      </c>
      <c r="CH83" s="159">
        <f t="shared" si="955"/>
        <v>50</v>
      </c>
      <c r="CI83" s="159">
        <f t="shared" si="955"/>
        <v>838618.08839999989</v>
      </c>
      <c r="CJ83" s="159">
        <f t="shared" si="955"/>
        <v>86</v>
      </c>
      <c r="CK83" s="159">
        <f t="shared" si="955"/>
        <v>1442423.1120479999</v>
      </c>
      <c r="CL83" s="159">
        <f t="shared" si="955"/>
        <v>30</v>
      </c>
      <c r="CM83" s="159">
        <f t="shared" si="955"/>
        <v>196193.44368</v>
      </c>
      <c r="CN83" s="159">
        <f t="shared" si="955"/>
        <v>186</v>
      </c>
      <c r="CO83" s="159">
        <f t="shared" si="955"/>
        <v>9383711.8838399984</v>
      </c>
      <c r="CP83" s="180">
        <f t="shared" si="955"/>
        <v>566</v>
      </c>
      <c r="CQ83" s="159">
        <f t="shared" si="955"/>
        <v>11072129.429541599</v>
      </c>
      <c r="CR83" s="180">
        <f t="shared" si="955"/>
        <v>136</v>
      </c>
      <c r="CS83" s="159">
        <f t="shared" si="955"/>
        <v>3384262.9518800015</v>
      </c>
      <c r="CT83" s="159">
        <f t="shared" si="955"/>
        <v>235</v>
      </c>
      <c r="CU83" s="159">
        <f t="shared" si="955"/>
        <v>1852475.3956799998</v>
      </c>
      <c r="CV83" s="159">
        <f t="shared" si="955"/>
        <v>300</v>
      </c>
      <c r="CW83" s="159">
        <f>SUM(CW84:CW136)</f>
        <v>5761087.4605679996</v>
      </c>
      <c r="CX83" s="159">
        <f>SUM(CX84:CX136)</f>
        <v>0</v>
      </c>
      <c r="CY83" s="159">
        <f t="shared" si="955"/>
        <v>0</v>
      </c>
      <c r="CZ83" s="159">
        <f t="shared" si="955"/>
        <v>0</v>
      </c>
      <c r="DA83" s="159">
        <f t="shared" si="955"/>
        <v>0</v>
      </c>
      <c r="DB83" s="159">
        <f t="shared" si="955"/>
        <v>137</v>
      </c>
      <c r="DC83" s="159">
        <f t="shared" si="955"/>
        <v>1647839.2378751999</v>
      </c>
      <c r="DD83" s="159">
        <f t="shared" si="955"/>
        <v>0</v>
      </c>
      <c r="DE83" s="159">
        <f t="shared" si="955"/>
        <v>0</v>
      </c>
      <c r="DF83" s="180">
        <v>161</v>
      </c>
      <c r="DG83" s="159">
        <v>1458908.3299999959</v>
      </c>
      <c r="DH83" s="159">
        <f t="shared" si="955"/>
        <v>0</v>
      </c>
      <c r="DI83" s="159">
        <f t="shared" si="955"/>
        <v>0</v>
      </c>
      <c r="DJ83" s="159">
        <f t="shared" si="955"/>
        <v>40</v>
      </c>
      <c r="DK83" s="159">
        <f t="shared" si="955"/>
        <v>280577.53900799999</v>
      </c>
      <c r="DL83" s="159">
        <f t="shared" si="955"/>
        <v>105</v>
      </c>
      <c r="DM83" s="159">
        <f t="shared" si="955"/>
        <v>736516.03989599994</v>
      </c>
      <c r="DN83" s="159">
        <f t="shared" si="955"/>
        <v>0</v>
      </c>
      <c r="DO83" s="159">
        <f t="shared" si="955"/>
        <v>0</v>
      </c>
      <c r="DP83" s="159">
        <f t="shared" si="955"/>
        <v>115</v>
      </c>
      <c r="DQ83" s="159">
        <f t="shared" si="955"/>
        <v>4815171.1129859993</v>
      </c>
      <c r="DR83" s="159">
        <f t="shared" si="955"/>
        <v>70</v>
      </c>
      <c r="DS83" s="159">
        <f t="shared" si="955"/>
        <v>491010.693264</v>
      </c>
      <c r="DT83" s="159">
        <f t="shared" si="955"/>
        <v>0</v>
      </c>
      <c r="DU83" s="159">
        <f t="shared" si="955"/>
        <v>0</v>
      </c>
      <c r="DV83" s="159">
        <f t="shared" si="955"/>
        <v>0</v>
      </c>
      <c r="DW83" s="159">
        <f t="shared" si="955"/>
        <v>0</v>
      </c>
      <c r="DX83" s="159">
        <f t="shared" si="955"/>
        <v>0</v>
      </c>
      <c r="DY83" s="159">
        <f t="shared" si="955"/>
        <v>0</v>
      </c>
      <c r="DZ83" s="159">
        <f t="shared" si="955"/>
        <v>0</v>
      </c>
      <c r="EA83" s="159">
        <f t="shared" si="955"/>
        <v>0</v>
      </c>
      <c r="EB83" s="159">
        <f t="shared" si="955"/>
        <v>0</v>
      </c>
      <c r="EC83" s="159">
        <f t="shared" si="955"/>
        <v>0</v>
      </c>
      <c r="ED83" s="159">
        <f t="shared" si="955"/>
        <v>0</v>
      </c>
      <c r="EE83" s="159">
        <f t="shared" si="955"/>
        <v>0</v>
      </c>
      <c r="EF83" s="159">
        <f t="shared" si="955"/>
        <v>0</v>
      </c>
      <c r="EG83" s="159">
        <f t="shared" si="955"/>
        <v>0</v>
      </c>
      <c r="EH83" s="159">
        <f t="shared" si="955"/>
        <v>0</v>
      </c>
      <c r="EI83" s="159">
        <f t="shared" si="955"/>
        <v>0</v>
      </c>
      <c r="EJ83" s="159">
        <f t="shared" si="955"/>
        <v>0</v>
      </c>
      <c r="EK83" s="159">
        <f t="shared" si="955"/>
        <v>0</v>
      </c>
      <c r="EL83" s="159">
        <f t="shared" ref="EL83:FQ83" si="956">SUM(EL84:EL136)</f>
        <v>0</v>
      </c>
      <c r="EM83" s="159">
        <f t="shared" si="956"/>
        <v>0</v>
      </c>
      <c r="EN83" s="159">
        <f t="shared" si="956"/>
        <v>0</v>
      </c>
      <c r="EO83" s="159">
        <f t="shared" si="956"/>
        <v>0</v>
      </c>
      <c r="EP83" s="159">
        <f t="shared" si="956"/>
        <v>306</v>
      </c>
      <c r="EQ83" s="159">
        <f t="shared" si="956"/>
        <v>26453650.8386808</v>
      </c>
      <c r="ER83" s="159">
        <f t="shared" si="956"/>
        <v>0</v>
      </c>
      <c r="ES83" s="159">
        <f t="shared" si="956"/>
        <v>0</v>
      </c>
      <c r="ET83" s="159">
        <f t="shared" si="956"/>
        <v>0</v>
      </c>
      <c r="EU83" s="159">
        <f t="shared" si="956"/>
        <v>0</v>
      </c>
      <c r="EV83" s="159">
        <f t="shared" si="956"/>
        <v>0</v>
      </c>
      <c r="EW83" s="159">
        <f t="shared" si="956"/>
        <v>0</v>
      </c>
      <c r="EX83" s="159"/>
      <c r="EY83" s="159"/>
      <c r="EZ83" s="159">
        <f t="shared" si="956"/>
        <v>12036</v>
      </c>
      <c r="FA83" s="159">
        <f t="shared" si="956"/>
        <v>744724287.13401127</v>
      </c>
    </row>
    <row r="84" spans="1:157" ht="30" customHeight="1" x14ac:dyDescent="0.25">
      <c r="A84" s="122"/>
      <c r="B84" s="122">
        <v>53</v>
      </c>
      <c r="C84" s="192" t="s">
        <v>303</v>
      </c>
      <c r="D84" s="193" t="s">
        <v>304</v>
      </c>
      <c r="E84" s="125">
        <v>15030</v>
      </c>
      <c r="F84" s="126">
        <v>2.35</v>
      </c>
      <c r="G84" s="127"/>
      <c r="H84" s="203">
        <v>1</v>
      </c>
      <c r="I84" s="194"/>
      <c r="J84" s="197">
        <v>1.4</v>
      </c>
      <c r="K84" s="197">
        <v>1.68</v>
      </c>
      <c r="L84" s="197">
        <v>2.23</v>
      </c>
      <c r="M84" s="198">
        <v>2.57</v>
      </c>
      <c r="N84" s="130"/>
      <c r="O84" s="131">
        <f t="shared" ref="O84:Q96" si="957">N84*$E84*$F84*$H84*$J84*O$11</f>
        <v>0</v>
      </c>
      <c r="P84" s="132"/>
      <c r="Q84" s="131">
        <f t="shared" si="957"/>
        <v>0</v>
      </c>
      <c r="R84" s="131">
        <v>43</v>
      </c>
      <c r="S84" s="131">
        <v>2126294.1</v>
      </c>
      <c r="T84" s="131">
        <v>8</v>
      </c>
      <c r="U84" s="131">
        <v>474707.51999999996</v>
      </c>
      <c r="V84" s="132">
        <v>51</v>
      </c>
      <c r="W84" s="131">
        <f>(V84*$E84*$F84*$H84*$J84*W$11)+79117.9200000004</f>
        <v>2601001.62</v>
      </c>
      <c r="X84" s="130"/>
      <c r="Y84" s="131">
        <f t="shared" ref="Y84:Y96" si="958">X84*$E84*$F84*$H84*$J84*Y$11</f>
        <v>0</v>
      </c>
      <c r="Z84" s="130"/>
      <c r="AA84" s="131">
        <f t="shared" ref="AA84:AA96" si="959">Z84*$E84*$F84*$H84*$J84*AA$11</f>
        <v>0</v>
      </c>
      <c r="AB84" s="130"/>
      <c r="AC84" s="131">
        <f t="shared" ref="AC84:AC96" si="960">AB84*$E84*$F84*$H84*$J84*AC$11</f>
        <v>0</v>
      </c>
      <c r="AD84" s="132"/>
      <c r="AE84" s="131">
        <f t="shared" ref="AE84:AE96" si="961">AD84*$E84*$F84*$H84*$J84*AE$11</f>
        <v>0</v>
      </c>
      <c r="AF84" s="132"/>
      <c r="AG84" s="131">
        <f t="shared" ref="AG84:AG96" si="962">AF84*$E84*$F84*$H84*$J84*AG$11</f>
        <v>0</v>
      </c>
      <c r="AH84" s="132"/>
      <c r="AI84" s="131">
        <f t="shared" ref="AI84:AI96" si="963">AH84*$E84*$F84*$H84*$J84*AI$11</f>
        <v>0</v>
      </c>
      <c r="AJ84" s="132">
        <v>120</v>
      </c>
      <c r="AK84" s="132">
        <v>7067208.1800000155</v>
      </c>
      <c r="AL84" s="132"/>
      <c r="AM84" s="132">
        <v>0</v>
      </c>
      <c r="AN84" s="130"/>
      <c r="AO84" s="131">
        <f t="shared" ref="AO84:AO96" si="964">AN84*$E84*$F84*$H84*$J84*AO$11</f>
        <v>0</v>
      </c>
      <c r="AP84" s="132"/>
      <c r="AQ84" s="131">
        <f t="shared" ref="AQ84:AQ96" si="965">AP84*$E84*$F84*$H84*$J84*AQ$11</f>
        <v>0</v>
      </c>
      <c r="AR84" s="130"/>
      <c r="AS84" s="131">
        <f t="shared" ref="AS84:AS96" si="966">AR84*$E84*$F84*$H84*$J84*AS$11</f>
        <v>0</v>
      </c>
      <c r="AT84" s="130"/>
      <c r="AU84" s="131">
        <f t="shared" ref="AU84:AU96" si="967">AT84*$E84*$F84*$H84*$J84*AU$11</f>
        <v>0</v>
      </c>
      <c r="AV84" s="132"/>
      <c r="AW84" s="131">
        <f t="shared" ref="AW84:AW96" si="968">AV84*$E84*$F84*$H84*$J84*AW$11</f>
        <v>0</v>
      </c>
      <c r="AX84" s="132"/>
      <c r="AY84" s="131">
        <f t="shared" ref="AY84:AY96" si="969">AX84*$E84*$F84*$H84*$J84*AY$11</f>
        <v>0</v>
      </c>
      <c r="AZ84" s="130"/>
      <c r="BA84" s="131">
        <f t="shared" ref="BA84:BA96" si="970">AZ84*$E84*$F84*$H84*$J84*BA$11</f>
        <v>0</v>
      </c>
      <c r="BB84" s="130">
        <v>60</v>
      </c>
      <c r="BC84" s="131">
        <f t="shared" ref="BC84:BC96" si="971">BB84*$E84*$F84*$H84*$J84*BC$11</f>
        <v>2966922</v>
      </c>
      <c r="BD84" s="130"/>
      <c r="BE84" s="131">
        <f t="shared" ref="BE84:BE96" si="972">BD84*$E84*$F84*$H84*$J84*BE$11</f>
        <v>0</v>
      </c>
      <c r="BF84" s="130"/>
      <c r="BG84" s="131">
        <f t="shared" ref="BG84:BG96" si="973">BF84*$E84*$F84*$H84*$J84*BG$11</f>
        <v>0</v>
      </c>
      <c r="BH84" s="130"/>
      <c r="BI84" s="131">
        <f t="shared" ref="BI84:BI96" si="974">BH84*$E84*$F84*$H84*$J84*BI$11</f>
        <v>0</v>
      </c>
      <c r="BJ84" s="132">
        <v>0</v>
      </c>
      <c r="BK84" s="132">
        <v>0</v>
      </c>
      <c r="BL84" s="130"/>
      <c r="BM84" s="131">
        <f t="shared" ref="BM84:BM96" si="975">BL84*$E84*$F84*$H84*$J84*BM$11</f>
        <v>0</v>
      </c>
      <c r="BN84" s="130"/>
      <c r="BO84" s="131">
        <f t="shared" ref="BO84:BO96" si="976">BN84*$E84*$F84*$H84*$J84*BO$11</f>
        <v>0</v>
      </c>
      <c r="BP84" s="130"/>
      <c r="BQ84" s="131">
        <f t="shared" ref="BQ84:BQ96" si="977">BP84*$E84*$F84*$H84*$J84*BQ$11</f>
        <v>0</v>
      </c>
      <c r="BR84" s="130"/>
      <c r="BS84" s="131">
        <f t="shared" ref="BS84:BS96" si="978">BR84*$E84*$F84*$H84*$J84*BS$11</f>
        <v>0</v>
      </c>
      <c r="BT84" s="130"/>
      <c r="BU84" s="131">
        <f t="shared" ref="BU84:BU96" si="979">BT84*$E84*$F84*$H84*$J84*BU$11</f>
        <v>0</v>
      </c>
      <c r="BV84" s="130"/>
      <c r="BW84" s="131">
        <f t="shared" ref="BW84:BW96" si="980">BV84*$E84*$F84*$H84*$J84*BW$11</f>
        <v>0</v>
      </c>
      <c r="BX84" s="130"/>
      <c r="BY84" s="131">
        <f t="shared" ref="BY84:BY96" si="981">BX84*$E84*$F84*$H84*$J84*BY$11</f>
        <v>0</v>
      </c>
      <c r="BZ84" s="130"/>
      <c r="CA84" s="131">
        <f t="shared" ref="CA84:CA96" si="982">BZ84*$E84*$F84*$H84*$J84*CA$11</f>
        <v>0</v>
      </c>
      <c r="CB84" s="134"/>
      <c r="CC84" s="131">
        <f t="shared" ref="CC84:CE96" si="983">CB84*$E84*$F84*$H84*$J84*CC$11</f>
        <v>0</v>
      </c>
      <c r="CD84" s="130"/>
      <c r="CE84" s="131">
        <f t="shared" si="983"/>
        <v>0</v>
      </c>
      <c r="CF84" s="132"/>
      <c r="CG84" s="131">
        <f t="shared" ref="CG84:CG96" si="984">CF84*$E84*$F84*$H84*$J84*CG$11</f>
        <v>0</v>
      </c>
      <c r="CH84" s="130"/>
      <c r="CI84" s="131">
        <f t="shared" ref="CI84:CI96" si="985">CH84*$E84*$F84*$H84*$J84*CI$11</f>
        <v>0</v>
      </c>
      <c r="CJ84" s="130"/>
      <c r="CK84" s="131">
        <f t="shared" ref="CK84:CK96" si="986">CJ84*$E84*$F84*$H84*$J84*CK$11</f>
        <v>0</v>
      </c>
      <c r="CL84" s="130"/>
      <c r="CM84" s="131">
        <f t="shared" ref="CM84:CM96" si="987">CL84*$E84*$F84*$H84*$J84*CM$11</f>
        <v>0</v>
      </c>
      <c r="CN84" s="130"/>
      <c r="CO84" s="131">
        <f t="shared" ref="CO84:CO96" si="988">CN84*$E84*$F84*$H84*$J84*CO$11</f>
        <v>0</v>
      </c>
      <c r="CP84" s="130"/>
      <c r="CQ84" s="135">
        <f t="shared" ref="CQ84:CQ96" si="989">SUM(CP84*$E84*$F84*$H84*$K84*$CQ$11)</f>
        <v>0</v>
      </c>
      <c r="CR84" s="130"/>
      <c r="CS84" s="135">
        <f t="shared" ref="CS84:CS96" si="990">SUM(CR84*$E84*$F84*$H84*$K84*$CQ$11)</f>
        <v>0</v>
      </c>
      <c r="CT84" s="130"/>
      <c r="CU84" s="135">
        <f t="shared" ref="CU84" si="991">SUM(CT84*$E84*$F84*$H84*$K84*$CQ$11)</f>
        <v>0</v>
      </c>
      <c r="CV84" s="132">
        <v>60</v>
      </c>
      <c r="CW84" s="135">
        <f t="shared" ref="CW84" si="992">SUM(CV84*$E84*$F84*$H84*$K84*$CQ$11)</f>
        <v>3560306.4</v>
      </c>
      <c r="CX84" s="132"/>
      <c r="CY84" s="135">
        <f t="shared" ref="CY84" si="993">SUM(CX84*$E84*$F84*$H84*$K84*$CQ$11)</f>
        <v>0</v>
      </c>
      <c r="CZ84" s="132"/>
      <c r="DA84" s="135">
        <f t="shared" ref="DA84" si="994">SUM(CZ84*$E84*$F84*$H84*$K84*$CQ$11)</f>
        <v>0</v>
      </c>
      <c r="DB84" s="130"/>
      <c r="DC84" s="135">
        <f t="shared" ref="DC84" si="995">SUM(DB84*$E84*$F84*$H84*$K84*$CQ$11)</f>
        <v>0</v>
      </c>
      <c r="DD84" s="130"/>
      <c r="DE84" s="135">
        <f t="shared" ref="DE84" si="996">SUM(DD84*$E84*$F84*$H84*$K84*$CQ$11)</f>
        <v>0</v>
      </c>
      <c r="DF84" s="130">
        <v>0</v>
      </c>
      <c r="DG84" s="135">
        <v>0</v>
      </c>
      <c r="DH84" s="132"/>
      <c r="DI84" s="135">
        <f t="shared" ref="DI84" si="997">SUM(DH84*$E84*$F84*$H84*$K84*$CQ$11)</f>
        <v>0</v>
      </c>
      <c r="DJ84" s="130"/>
      <c r="DK84" s="135">
        <f t="shared" ref="DK84" si="998">SUM(DJ84*$E84*$F84*$H84*$K84*$CQ$11)</f>
        <v>0</v>
      </c>
      <c r="DL84" s="130"/>
      <c r="DM84" s="135">
        <f t="shared" ref="DM84" si="999">SUM(DL84*$E84*$F84*$H84*$K84*$CQ$11)</f>
        <v>0</v>
      </c>
      <c r="DN84" s="130"/>
      <c r="DO84" s="135">
        <f t="shared" ref="DO84" si="1000">SUM(DN84*$E84*$F84*$H84*$K84*$CQ$11)</f>
        <v>0</v>
      </c>
      <c r="DP84" s="130"/>
      <c r="DQ84" s="135">
        <f t="shared" ref="DQ84" si="1001">SUM(DP84*$E84*$F84*$H84*$K84*$CQ$11)</f>
        <v>0</v>
      </c>
      <c r="DR84" s="130"/>
      <c r="DS84" s="135">
        <f t="shared" ref="DS84" si="1002">SUM(DR84*$E84*$F84*$H84*$K84*$CQ$11)</f>
        <v>0</v>
      </c>
      <c r="DT84" s="130"/>
      <c r="DU84" s="135">
        <f t="shared" ref="DU84" si="1003">SUM(DT84*$E84*$F84*$H84*$K84*$CQ$11)</f>
        <v>0</v>
      </c>
      <c r="DV84" s="130"/>
      <c r="DW84" s="135">
        <f t="shared" ref="DW84" si="1004">SUM(DV84*$E84*$F84*$H84*$K84*$CQ$11)</f>
        <v>0</v>
      </c>
      <c r="DX84" s="130"/>
      <c r="DY84" s="135">
        <f t="shared" ref="DY84" si="1005">SUM(DX84*$E84*$F84*$H84*$K84*$CQ$11)</f>
        <v>0</v>
      </c>
      <c r="DZ84" s="130"/>
      <c r="EA84" s="135">
        <f t="shared" ref="EA84:EA96" si="1006">SUM(DZ84*$E84*$F84*$H84*$L84*EC$11)</f>
        <v>0</v>
      </c>
      <c r="EB84" s="130"/>
      <c r="EC84" s="135">
        <f t="shared" ref="EC84:EC96" si="1007">SUM(EB84*$E84*$F84*$H84*$M84*EC$11)</f>
        <v>0</v>
      </c>
      <c r="ED84" s="130"/>
      <c r="EE84" s="131">
        <f t="shared" ref="EE84:EE96" si="1008">ED84*$E84*$F84*$H84*$J84*EE$11</f>
        <v>0</v>
      </c>
      <c r="EF84" s="130"/>
      <c r="EG84" s="131">
        <f t="shared" ref="EG84:EG96" si="1009">EF84*$E84*$F84*$H84*$J84*EG$11</f>
        <v>0</v>
      </c>
      <c r="EH84" s="130"/>
      <c r="EI84" s="132"/>
      <c r="EJ84" s="130"/>
      <c r="EK84" s="132"/>
      <c r="EL84" s="130"/>
      <c r="EM84" s="131">
        <f t="shared" ref="EM84:EM96" si="1010">EL84*$E84*$F84*$H84*$J84*EM$11</f>
        <v>0</v>
      </c>
      <c r="EN84" s="130"/>
      <c r="EO84" s="131">
        <f t="shared" ref="EO84:EO96" si="1011">EN84*$E84*$F84*$H84*$J84*EO$11</f>
        <v>0</v>
      </c>
      <c r="EP84" s="130"/>
      <c r="EQ84" s="132"/>
      <c r="ER84" s="136"/>
      <c r="ES84" s="136"/>
      <c r="ET84" s="130"/>
      <c r="EU84" s="130"/>
      <c r="EV84" s="130"/>
      <c r="EW84" s="130"/>
      <c r="EX84" s="130"/>
      <c r="EY84" s="130"/>
      <c r="EZ84" s="137">
        <f t="shared" ref="EZ84:FA136" si="1012">SUM(N84,P84,V84,X84,Z84,AB84,AD84,AF84,AH84,AJ84,AL84,AN84,AP84,AR84,AT84,AV84,AX84,AZ84,BB84,BD84,BF84,BH84,BJ84,BL84,BN84,BP84,BR84,BT84,BV84,BX84,BZ84,CB84,CD84,CF84,CH84,CJ84,CL84,CN84,CP84,CR84,CT84,CV84,CX84,CZ84,DB84,DD84,DF84,DH84,DJ84,DL84,DN84,DP84,DR84,DT84,DV84,DX84,DZ84,EB84,ED84,EF84,EH84,EJ84,EL84,EN84,EP84,ER84,ET84,EV84)</f>
        <v>291</v>
      </c>
      <c r="FA84" s="137">
        <f t="shared" si="1012"/>
        <v>16195438.200000016</v>
      </c>
    </row>
    <row r="85" spans="1:157" s="2" customFormat="1" ht="30" customHeight="1" x14ac:dyDescent="0.25">
      <c r="A85" s="122"/>
      <c r="B85" s="122">
        <v>54</v>
      </c>
      <c r="C85" s="123" t="s">
        <v>305</v>
      </c>
      <c r="D85" s="193" t="s">
        <v>306</v>
      </c>
      <c r="E85" s="125">
        <v>15030</v>
      </c>
      <c r="F85" s="126">
        <v>2.48</v>
      </c>
      <c r="G85" s="127"/>
      <c r="H85" s="194">
        <v>1</v>
      </c>
      <c r="I85" s="194"/>
      <c r="J85" s="197">
        <v>1.4</v>
      </c>
      <c r="K85" s="197">
        <v>1.68</v>
      </c>
      <c r="L85" s="197">
        <v>2.23</v>
      </c>
      <c r="M85" s="198">
        <v>2.57</v>
      </c>
      <c r="N85" s="130"/>
      <c r="O85" s="131">
        <f t="shared" si="957"/>
        <v>0</v>
      </c>
      <c r="P85" s="187"/>
      <c r="Q85" s="131">
        <f t="shared" si="957"/>
        <v>0</v>
      </c>
      <c r="R85" s="131">
        <v>39</v>
      </c>
      <c r="S85" s="131">
        <v>2035182.24</v>
      </c>
      <c r="T85" s="131">
        <v>1</v>
      </c>
      <c r="U85" s="131">
        <v>62620.991999999998</v>
      </c>
      <c r="V85" s="132">
        <v>40</v>
      </c>
      <c r="W85" s="131">
        <f>V85*$E85*$F85*$H85*$J85*W$11+10436.8319999999</f>
        <v>2097803.2319999998</v>
      </c>
      <c r="X85" s="130"/>
      <c r="Y85" s="131">
        <f t="shared" si="958"/>
        <v>0</v>
      </c>
      <c r="Z85" s="130"/>
      <c r="AA85" s="131">
        <f t="shared" si="959"/>
        <v>0</v>
      </c>
      <c r="AB85" s="130"/>
      <c r="AC85" s="131">
        <f t="shared" si="960"/>
        <v>0</v>
      </c>
      <c r="AD85" s="132"/>
      <c r="AE85" s="131">
        <f t="shared" si="961"/>
        <v>0</v>
      </c>
      <c r="AF85" s="132"/>
      <c r="AG85" s="131">
        <f t="shared" si="962"/>
        <v>0</v>
      </c>
      <c r="AH85" s="132"/>
      <c r="AI85" s="131">
        <f t="shared" si="963"/>
        <v>0</v>
      </c>
      <c r="AJ85" s="132">
        <v>2</v>
      </c>
      <c r="AK85" s="132">
        <v>125241.98</v>
      </c>
      <c r="AL85" s="132"/>
      <c r="AM85" s="132">
        <v>0</v>
      </c>
      <c r="AN85" s="130"/>
      <c r="AO85" s="131">
        <f t="shared" si="964"/>
        <v>0</v>
      </c>
      <c r="AP85" s="132"/>
      <c r="AQ85" s="131">
        <f t="shared" si="965"/>
        <v>0</v>
      </c>
      <c r="AR85" s="130"/>
      <c r="AS85" s="131">
        <f t="shared" si="966"/>
        <v>0</v>
      </c>
      <c r="AT85" s="130"/>
      <c r="AU85" s="131">
        <f t="shared" si="967"/>
        <v>0</v>
      </c>
      <c r="AV85" s="132"/>
      <c r="AW85" s="131">
        <f t="shared" si="968"/>
        <v>0</v>
      </c>
      <c r="AX85" s="132"/>
      <c r="AY85" s="131">
        <f t="shared" si="969"/>
        <v>0</v>
      </c>
      <c r="AZ85" s="130"/>
      <c r="BA85" s="131">
        <f t="shared" si="970"/>
        <v>0</v>
      </c>
      <c r="BB85" s="130"/>
      <c r="BC85" s="131">
        <f t="shared" si="971"/>
        <v>0</v>
      </c>
      <c r="BD85" s="130"/>
      <c r="BE85" s="131">
        <f t="shared" si="972"/>
        <v>0</v>
      </c>
      <c r="BF85" s="130"/>
      <c r="BG85" s="131">
        <f t="shared" si="973"/>
        <v>0</v>
      </c>
      <c r="BH85" s="130"/>
      <c r="BI85" s="131">
        <f t="shared" si="974"/>
        <v>0</v>
      </c>
      <c r="BJ85" s="132">
        <v>0</v>
      </c>
      <c r="BK85" s="132">
        <v>0</v>
      </c>
      <c r="BL85" s="130"/>
      <c r="BM85" s="131">
        <f t="shared" si="975"/>
        <v>0</v>
      </c>
      <c r="BN85" s="130"/>
      <c r="BO85" s="131">
        <f t="shared" si="976"/>
        <v>0</v>
      </c>
      <c r="BP85" s="130"/>
      <c r="BQ85" s="131">
        <f t="shared" si="977"/>
        <v>0</v>
      </c>
      <c r="BR85" s="130"/>
      <c r="BS85" s="131">
        <f t="shared" si="978"/>
        <v>0</v>
      </c>
      <c r="BT85" s="130"/>
      <c r="BU85" s="131">
        <f t="shared" si="979"/>
        <v>0</v>
      </c>
      <c r="BV85" s="130"/>
      <c r="BW85" s="131">
        <f t="shared" si="980"/>
        <v>0</v>
      </c>
      <c r="BX85" s="130"/>
      <c r="BY85" s="131">
        <f t="shared" si="981"/>
        <v>0</v>
      </c>
      <c r="BZ85" s="130"/>
      <c r="CA85" s="131">
        <f t="shared" si="982"/>
        <v>0</v>
      </c>
      <c r="CB85" s="134"/>
      <c r="CC85" s="131">
        <f t="shared" si="983"/>
        <v>0</v>
      </c>
      <c r="CD85" s="130"/>
      <c r="CE85" s="131">
        <f t="shared" si="983"/>
        <v>0</v>
      </c>
      <c r="CF85" s="132"/>
      <c r="CG85" s="131">
        <f t="shared" si="984"/>
        <v>0</v>
      </c>
      <c r="CH85" s="130"/>
      <c r="CI85" s="131">
        <f t="shared" si="985"/>
        <v>0</v>
      </c>
      <c r="CJ85" s="130"/>
      <c r="CK85" s="131">
        <f t="shared" si="986"/>
        <v>0</v>
      </c>
      <c r="CL85" s="130"/>
      <c r="CM85" s="131">
        <f t="shared" si="987"/>
        <v>0</v>
      </c>
      <c r="CN85" s="130"/>
      <c r="CO85" s="131">
        <f t="shared" si="988"/>
        <v>0</v>
      </c>
      <c r="CP85" s="130"/>
      <c r="CQ85" s="135">
        <f t="shared" si="989"/>
        <v>0</v>
      </c>
      <c r="CR85" s="130"/>
      <c r="CS85" s="135">
        <f t="shared" si="990"/>
        <v>0</v>
      </c>
      <c r="CT85" s="130"/>
      <c r="CU85" s="135">
        <f t="shared" ref="CU85" si="1013">SUM(CT85*$E85*$F85*$H85*$K85*$CQ$11)</f>
        <v>0</v>
      </c>
      <c r="CV85" s="132"/>
      <c r="CW85" s="135">
        <f t="shared" ref="CW85:CW96" si="1014">SUM(CV85*$E85*$F85*$H85*$K85*$CQ$11)</f>
        <v>0</v>
      </c>
      <c r="CX85" s="132"/>
      <c r="CY85" s="135">
        <f t="shared" ref="CY85:CY96" si="1015">SUM(CX85*$E85*$F85*$H85*$K85*$CQ$11)</f>
        <v>0</v>
      </c>
      <c r="CZ85" s="132"/>
      <c r="DA85" s="135">
        <f t="shared" ref="DA85:DA96" si="1016">SUM(CZ85*$E85*$F85*$H85*$K85*$CQ$11)</f>
        <v>0</v>
      </c>
      <c r="DB85" s="130"/>
      <c r="DC85" s="135">
        <f t="shared" ref="DC85:DC96" si="1017">SUM(DB85*$E85*$F85*$H85*$K85*$CQ$11)</f>
        <v>0</v>
      </c>
      <c r="DD85" s="130"/>
      <c r="DE85" s="135">
        <f t="shared" ref="DE85:DE96" si="1018">SUM(DD85*$E85*$F85*$H85*$K85*$CQ$11)</f>
        <v>0</v>
      </c>
      <c r="DF85" s="130">
        <v>0</v>
      </c>
      <c r="DG85" s="135">
        <v>0</v>
      </c>
      <c r="DH85" s="132"/>
      <c r="DI85" s="135">
        <f t="shared" ref="DI85:DI96" si="1019">SUM(DH85*$E85*$F85*$H85*$K85*$CQ$11)</f>
        <v>0</v>
      </c>
      <c r="DJ85" s="130"/>
      <c r="DK85" s="135">
        <f t="shared" ref="DK85:DK96" si="1020">SUM(DJ85*$E85*$F85*$H85*$K85*$CQ$11)</f>
        <v>0</v>
      </c>
      <c r="DL85" s="130"/>
      <c r="DM85" s="135">
        <f t="shared" ref="DM85:DM96" si="1021">SUM(DL85*$E85*$F85*$H85*$K85*$CQ$11)</f>
        <v>0</v>
      </c>
      <c r="DN85" s="130"/>
      <c r="DO85" s="135">
        <f t="shared" ref="DO85:DO96" si="1022">SUM(DN85*$E85*$F85*$H85*$K85*$CQ$11)</f>
        <v>0</v>
      </c>
      <c r="DP85" s="130"/>
      <c r="DQ85" s="135">
        <f t="shared" ref="DQ85:DQ96" si="1023">SUM(DP85*$E85*$F85*$H85*$K85*$CQ$11)</f>
        <v>0</v>
      </c>
      <c r="DR85" s="130"/>
      <c r="DS85" s="135">
        <f t="shared" ref="DS85:DS96" si="1024">SUM(DR85*$E85*$F85*$H85*$K85*$CQ$11)</f>
        <v>0</v>
      </c>
      <c r="DT85" s="130"/>
      <c r="DU85" s="135">
        <f t="shared" ref="DU85:DU96" si="1025">SUM(DT85*$E85*$F85*$H85*$K85*$CQ$11)</f>
        <v>0</v>
      </c>
      <c r="DV85" s="130"/>
      <c r="DW85" s="135">
        <f t="shared" ref="DW85:DW96" si="1026">SUM(DV85*$E85*$F85*$H85*$K85*$CQ$11)</f>
        <v>0</v>
      </c>
      <c r="DX85" s="130"/>
      <c r="DY85" s="135">
        <f t="shared" ref="DY85:DY96" si="1027">SUM(DX85*$E85*$F85*$H85*$K85*$CQ$11)</f>
        <v>0</v>
      </c>
      <c r="DZ85" s="130"/>
      <c r="EA85" s="135">
        <f t="shared" si="1006"/>
        <v>0</v>
      </c>
      <c r="EB85" s="130"/>
      <c r="EC85" s="135">
        <f t="shared" si="1007"/>
        <v>0</v>
      </c>
      <c r="ED85" s="130"/>
      <c r="EE85" s="131">
        <f t="shared" si="1008"/>
        <v>0</v>
      </c>
      <c r="EF85" s="130"/>
      <c r="EG85" s="131">
        <f t="shared" si="1009"/>
        <v>0</v>
      </c>
      <c r="EH85" s="130"/>
      <c r="EI85" s="132"/>
      <c r="EJ85" s="130"/>
      <c r="EK85" s="132"/>
      <c r="EL85" s="130"/>
      <c r="EM85" s="131">
        <f t="shared" si="1010"/>
        <v>0</v>
      </c>
      <c r="EN85" s="130"/>
      <c r="EO85" s="131">
        <f t="shared" si="1011"/>
        <v>0</v>
      </c>
      <c r="EP85" s="130"/>
      <c r="EQ85" s="132"/>
      <c r="ER85" s="136"/>
      <c r="ES85" s="136"/>
      <c r="ET85" s="130"/>
      <c r="EU85" s="130"/>
      <c r="EV85" s="130"/>
      <c r="EW85" s="130"/>
      <c r="EX85" s="130"/>
      <c r="EY85" s="130"/>
      <c r="EZ85" s="137">
        <f t="shared" si="1012"/>
        <v>42</v>
      </c>
      <c r="FA85" s="137">
        <f t="shared" si="1012"/>
        <v>2223045.2119999998</v>
      </c>
    </row>
    <row r="86" spans="1:157" s="2" customFormat="1" ht="60" customHeight="1" x14ac:dyDescent="0.25">
      <c r="A86" s="122"/>
      <c r="B86" s="122">
        <v>55</v>
      </c>
      <c r="C86" s="123" t="s">
        <v>307</v>
      </c>
      <c r="D86" s="221" t="s">
        <v>308</v>
      </c>
      <c r="E86" s="125">
        <v>15030</v>
      </c>
      <c r="F86" s="126">
        <v>2.17</v>
      </c>
      <c r="G86" s="127"/>
      <c r="H86" s="128">
        <v>1</v>
      </c>
      <c r="I86" s="194"/>
      <c r="J86" s="197">
        <v>1.4</v>
      </c>
      <c r="K86" s="197">
        <v>1.68</v>
      </c>
      <c r="L86" s="197">
        <v>2.23</v>
      </c>
      <c r="M86" s="198">
        <v>2.57</v>
      </c>
      <c r="N86" s="130"/>
      <c r="O86" s="131">
        <f t="shared" si="957"/>
        <v>0</v>
      </c>
      <c r="P86" s="187"/>
      <c r="Q86" s="131">
        <f t="shared" si="957"/>
        <v>0</v>
      </c>
      <c r="R86" s="131"/>
      <c r="S86" s="131">
        <v>0</v>
      </c>
      <c r="T86" s="131"/>
      <c r="U86" s="131"/>
      <c r="V86" s="132"/>
      <c r="W86" s="131">
        <f t="shared" ref="W86:W96" si="1028">V86*$E86*$F86*$H86*$J86*W$11</f>
        <v>0</v>
      </c>
      <c r="X86" s="130"/>
      <c r="Y86" s="131">
        <f t="shared" si="958"/>
        <v>0</v>
      </c>
      <c r="Z86" s="130"/>
      <c r="AA86" s="131">
        <f t="shared" si="959"/>
        <v>0</v>
      </c>
      <c r="AB86" s="130"/>
      <c r="AC86" s="131">
        <f t="shared" si="960"/>
        <v>0</v>
      </c>
      <c r="AD86" s="132"/>
      <c r="AE86" s="131">
        <f t="shared" si="961"/>
        <v>0</v>
      </c>
      <c r="AF86" s="132"/>
      <c r="AG86" s="131">
        <f t="shared" si="962"/>
        <v>0</v>
      </c>
      <c r="AH86" s="132"/>
      <c r="AI86" s="131">
        <f t="shared" si="963"/>
        <v>0</v>
      </c>
      <c r="AJ86" s="132"/>
      <c r="AK86" s="132"/>
      <c r="AL86" s="132"/>
      <c r="AM86" s="132"/>
      <c r="AN86" s="130"/>
      <c r="AO86" s="131">
        <f t="shared" si="964"/>
        <v>0</v>
      </c>
      <c r="AP86" s="132"/>
      <c r="AQ86" s="131">
        <f t="shared" si="965"/>
        <v>0</v>
      </c>
      <c r="AR86" s="130"/>
      <c r="AS86" s="131">
        <f t="shared" si="966"/>
        <v>0</v>
      </c>
      <c r="AT86" s="130"/>
      <c r="AU86" s="131">
        <f t="shared" si="967"/>
        <v>0</v>
      </c>
      <c r="AV86" s="132"/>
      <c r="AW86" s="131">
        <f t="shared" si="968"/>
        <v>0</v>
      </c>
      <c r="AX86" s="132"/>
      <c r="AY86" s="131">
        <f t="shared" si="969"/>
        <v>0</v>
      </c>
      <c r="AZ86" s="130"/>
      <c r="BA86" s="131">
        <f t="shared" si="970"/>
        <v>0</v>
      </c>
      <c r="BB86" s="130"/>
      <c r="BC86" s="131">
        <f t="shared" si="971"/>
        <v>0</v>
      </c>
      <c r="BD86" s="130"/>
      <c r="BE86" s="131">
        <f t="shared" si="972"/>
        <v>0</v>
      </c>
      <c r="BF86" s="130"/>
      <c r="BG86" s="131">
        <f t="shared" si="973"/>
        <v>0</v>
      </c>
      <c r="BH86" s="130"/>
      <c r="BI86" s="131">
        <f t="shared" si="974"/>
        <v>0</v>
      </c>
      <c r="BJ86" s="132">
        <v>0</v>
      </c>
      <c r="BK86" s="132">
        <v>0</v>
      </c>
      <c r="BL86" s="130"/>
      <c r="BM86" s="131">
        <f t="shared" si="975"/>
        <v>0</v>
      </c>
      <c r="BN86" s="130"/>
      <c r="BO86" s="131">
        <f t="shared" si="976"/>
        <v>0</v>
      </c>
      <c r="BP86" s="130"/>
      <c r="BQ86" s="131">
        <f t="shared" si="977"/>
        <v>0</v>
      </c>
      <c r="BR86" s="130"/>
      <c r="BS86" s="131">
        <f t="shared" si="978"/>
        <v>0</v>
      </c>
      <c r="BT86" s="130"/>
      <c r="BU86" s="131">
        <f t="shared" si="979"/>
        <v>0</v>
      </c>
      <c r="BV86" s="130"/>
      <c r="BW86" s="131">
        <f t="shared" si="980"/>
        <v>0</v>
      </c>
      <c r="BX86" s="130"/>
      <c r="BY86" s="131">
        <f t="shared" si="981"/>
        <v>0</v>
      </c>
      <c r="BZ86" s="130"/>
      <c r="CA86" s="131">
        <f t="shared" si="982"/>
        <v>0</v>
      </c>
      <c r="CB86" s="134"/>
      <c r="CC86" s="131">
        <f t="shared" si="983"/>
        <v>0</v>
      </c>
      <c r="CD86" s="130"/>
      <c r="CE86" s="131">
        <f t="shared" si="983"/>
        <v>0</v>
      </c>
      <c r="CF86" s="132"/>
      <c r="CG86" s="131">
        <f t="shared" si="984"/>
        <v>0</v>
      </c>
      <c r="CH86" s="130"/>
      <c r="CI86" s="131">
        <f t="shared" si="985"/>
        <v>0</v>
      </c>
      <c r="CJ86" s="130"/>
      <c r="CK86" s="131">
        <f t="shared" si="986"/>
        <v>0</v>
      </c>
      <c r="CL86" s="130"/>
      <c r="CM86" s="131">
        <f t="shared" si="987"/>
        <v>0</v>
      </c>
      <c r="CN86" s="130"/>
      <c r="CO86" s="131">
        <f t="shared" si="988"/>
        <v>0</v>
      </c>
      <c r="CP86" s="130"/>
      <c r="CQ86" s="135">
        <f t="shared" si="989"/>
        <v>0</v>
      </c>
      <c r="CR86" s="130"/>
      <c r="CS86" s="135">
        <f t="shared" si="990"/>
        <v>0</v>
      </c>
      <c r="CT86" s="130"/>
      <c r="CU86" s="135">
        <f t="shared" ref="CU86:CU96" si="1029">SUM(CT86*$E86*$F86*$H86*$K86*$CQ$11)</f>
        <v>0</v>
      </c>
      <c r="CV86" s="132"/>
      <c r="CW86" s="135">
        <f t="shared" si="1014"/>
        <v>0</v>
      </c>
      <c r="CX86" s="132"/>
      <c r="CY86" s="135">
        <f t="shared" si="1015"/>
        <v>0</v>
      </c>
      <c r="CZ86" s="132"/>
      <c r="DA86" s="135">
        <f t="shared" si="1016"/>
        <v>0</v>
      </c>
      <c r="DB86" s="130"/>
      <c r="DC86" s="135">
        <f t="shared" si="1017"/>
        <v>0</v>
      </c>
      <c r="DD86" s="130"/>
      <c r="DE86" s="135">
        <f t="shared" si="1018"/>
        <v>0</v>
      </c>
      <c r="DF86" s="130">
        <v>0</v>
      </c>
      <c r="DG86" s="135">
        <v>0</v>
      </c>
      <c r="DH86" s="132"/>
      <c r="DI86" s="135">
        <f t="shared" si="1019"/>
        <v>0</v>
      </c>
      <c r="DJ86" s="130"/>
      <c r="DK86" s="135">
        <f t="shared" si="1020"/>
        <v>0</v>
      </c>
      <c r="DL86" s="130"/>
      <c r="DM86" s="135">
        <f t="shared" si="1021"/>
        <v>0</v>
      </c>
      <c r="DN86" s="130"/>
      <c r="DO86" s="135">
        <f t="shared" si="1022"/>
        <v>0</v>
      </c>
      <c r="DP86" s="130"/>
      <c r="DQ86" s="135">
        <f t="shared" si="1023"/>
        <v>0</v>
      </c>
      <c r="DR86" s="130"/>
      <c r="DS86" s="135">
        <f t="shared" si="1024"/>
        <v>0</v>
      </c>
      <c r="DT86" s="130"/>
      <c r="DU86" s="135">
        <f t="shared" si="1025"/>
        <v>0</v>
      </c>
      <c r="DV86" s="130"/>
      <c r="DW86" s="135">
        <f t="shared" si="1026"/>
        <v>0</v>
      </c>
      <c r="DX86" s="130"/>
      <c r="DY86" s="135">
        <f t="shared" si="1027"/>
        <v>0</v>
      </c>
      <c r="DZ86" s="130"/>
      <c r="EA86" s="135">
        <f t="shared" si="1006"/>
        <v>0</v>
      </c>
      <c r="EB86" s="130"/>
      <c r="EC86" s="135">
        <f t="shared" si="1007"/>
        <v>0</v>
      </c>
      <c r="ED86" s="130"/>
      <c r="EE86" s="131">
        <f t="shared" si="1008"/>
        <v>0</v>
      </c>
      <c r="EF86" s="130"/>
      <c r="EG86" s="131">
        <f t="shared" si="1009"/>
        <v>0</v>
      </c>
      <c r="EH86" s="130"/>
      <c r="EI86" s="132"/>
      <c r="EJ86" s="130"/>
      <c r="EK86" s="132"/>
      <c r="EL86" s="130"/>
      <c r="EM86" s="131">
        <f t="shared" si="1010"/>
        <v>0</v>
      </c>
      <c r="EN86" s="130"/>
      <c r="EO86" s="131">
        <f t="shared" si="1011"/>
        <v>0</v>
      </c>
      <c r="EP86" s="130"/>
      <c r="EQ86" s="132"/>
      <c r="ER86" s="136"/>
      <c r="ES86" s="136"/>
      <c r="ET86" s="130"/>
      <c r="EU86" s="130"/>
      <c r="EV86" s="130"/>
      <c r="EW86" s="130"/>
      <c r="EX86" s="130"/>
      <c r="EY86" s="130"/>
      <c r="EZ86" s="137">
        <f t="shared" si="1012"/>
        <v>0</v>
      </c>
      <c r="FA86" s="137">
        <f t="shared" si="1012"/>
        <v>0</v>
      </c>
    </row>
    <row r="87" spans="1:157" s="2" customFormat="1" ht="75" x14ac:dyDescent="0.25">
      <c r="A87" s="122"/>
      <c r="B87" s="122">
        <v>56</v>
      </c>
      <c r="C87" s="123" t="s">
        <v>309</v>
      </c>
      <c r="D87" s="123" t="s">
        <v>310</v>
      </c>
      <c r="E87" s="125">
        <v>15030</v>
      </c>
      <c r="F87" s="126">
        <v>2.5499999999999998</v>
      </c>
      <c r="G87" s="127"/>
      <c r="H87" s="128">
        <v>1</v>
      </c>
      <c r="I87" s="194"/>
      <c r="J87" s="197">
        <v>1.4</v>
      </c>
      <c r="K87" s="197">
        <v>1.68</v>
      </c>
      <c r="L87" s="197">
        <v>2.23</v>
      </c>
      <c r="M87" s="198">
        <v>2.57</v>
      </c>
      <c r="N87" s="130"/>
      <c r="O87" s="131">
        <f t="shared" si="957"/>
        <v>0</v>
      </c>
      <c r="P87" s="187"/>
      <c r="Q87" s="131">
        <f t="shared" si="957"/>
        <v>0</v>
      </c>
      <c r="R87" s="131"/>
      <c r="S87" s="131">
        <v>0</v>
      </c>
      <c r="T87" s="131"/>
      <c r="U87" s="131"/>
      <c r="V87" s="132"/>
      <c r="W87" s="131">
        <f t="shared" si="1028"/>
        <v>0</v>
      </c>
      <c r="X87" s="130"/>
      <c r="Y87" s="131">
        <f t="shared" si="958"/>
        <v>0</v>
      </c>
      <c r="Z87" s="130"/>
      <c r="AA87" s="131">
        <f t="shared" si="959"/>
        <v>0</v>
      </c>
      <c r="AB87" s="130"/>
      <c r="AC87" s="131">
        <f t="shared" si="960"/>
        <v>0</v>
      </c>
      <c r="AD87" s="132"/>
      <c r="AE87" s="131">
        <f t="shared" si="961"/>
        <v>0</v>
      </c>
      <c r="AF87" s="132"/>
      <c r="AG87" s="131">
        <f t="shared" si="962"/>
        <v>0</v>
      </c>
      <c r="AH87" s="132"/>
      <c r="AI87" s="131">
        <f t="shared" si="963"/>
        <v>0</v>
      </c>
      <c r="AJ87" s="132"/>
      <c r="AK87" s="132"/>
      <c r="AL87" s="132"/>
      <c r="AM87" s="132"/>
      <c r="AN87" s="130"/>
      <c r="AO87" s="131">
        <f t="shared" si="964"/>
        <v>0</v>
      </c>
      <c r="AP87" s="132"/>
      <c r="AQ87" s="131">
        <f t="shared" si="965"/>
        <v>0</v>
      </c>
      <c r="AR87" s="130"/>
      <c r="AS87" s="131">
        <f t="shared" si="966"/>
        <v>0</v>
      </c>
      <c r="AT87" s="130"/>
      <c r="AU87" s="131">
        <f t="shared" si="967"/>
        <v>0</v>
      </c>
      <c r="AV87" s="132"/>
      <c r="AW87" s="131">
        <f t="shared" si="968"/>
        <v>0</v>
      </c>
      <c r="AX87" s="132"/>
      <c r="AY87" s="131">
        <f t="shared" si="969"/>
        <v>0</v>
      </c>
      <c r="AZ87" s="130"/>
      <c r="BA87" s="131">
        <f t="shared" si="970"/>
        <v>0</v>
      </c>
      <c r="BB87" s="130"/>
      <c r="BC87" s="131">
        <f t="shared" si="971"/>
        <v>0</v>
      </c>
      <c r="BD87" s="130"/>
      <c r="BE87" s="131">
        <f t="shared" si="972"/>
        <v>0</v>
      </c>
      <c r="BF87" s="130"/>
      <c r="BG87" s="131">
        <f t="shared" si="973"/>
        <v>0</v>
      </c>
      <c r="BH87" s="130"/>
      <c r="BI87" s="131">
        <f t="shared" si="974"/>
        <v>0</v>
      </c>
      <c r="BJ87" s="132">
        <v>0</v>
      </c>
      <c r="BK87" s="132">
        <v>0</v>
      </c>
      <c r="BL87" s="130"/>
      <c r="BM87" s="131">
        <f t="shared" si="975"/>
        <v>0</v>
      </c>
      <c r="BN87" s="130"/>
      <c r="BO87" s="131">
        <f t="shared" si="976"/>
        <v>0</v>
      </c>
      <c r="BP87" s="130"/>
      <c r="BQ87" s="131">
        <f t="shared" si="977"/>
        <v>0</v>
      </c>
      <c r="BR87" s="130"/>
      <c r="BS87" s="131">
        <f t="shared" si="978"/>
        <v>0</v>
      </c>
      <c r="BT87" s="130"/>
      <c r="BU87" s="131">
        <f t="shared" si="979"/>
        <v>0</v>
      </c>
      <c r="BV87" s="130"/>
      <c r="BW87" s="131">
        <f t="shared" si="980"/>
        <v>0</v>
      </c>
      <c r="BX87" s="130"/>
      <c r="BY87" s="131">
        <f t="shared" si="981"/>
        <v>0</v>
      </c>
      <c r="BZ87" s="130"/>
      <c r="CA87" s="131">
        <f t="shared" si="982"/>
        <v>0</v>
      </c>
      <c r="CB87" s="134"/>
      <c r="CC87" s="131">
        <f t="shared" si="983"/>
        <v>0</v>
      </c>
      <c r="CD87" s="130"/>
      <c r="CE87" s="131">
        <f t="shared" si="983"/>
        <v>0</v>
      </c>
      <c r="CF87" s="132"/>
      <c r="CG87" s="131">
        <f t="shared" si="984"/>
        <v>0</v>
      </c>
      <c r="CH87" s="130"/>
      <c r="CI87" s="131">
        <f t="shared" si="985"/>
        <v>0</v>
      </c>
      <c r="CJ87" s="130"/>
      <c r="CK87" s="131">
        <f t="shared" si="986"/>
        <v>0</v>
      </c>
      <c r="CL87" s="130"/>
      <c r="CM87" s="131">
        <f t="shared" si="987"/>
        <v>0</v>
      </c>
      <c r="CN87" s="130"/>
      <c r="CO87" s="131">
        <f t="shared" si="988"/>
        <v>0</v>
      </c>
      <c r="CP87" s="130"/>
      <c r="CQ87" s="135">
        <f t="shared" si="989"/>
        <v>0</v>
      </c>
      <c r="CR87" s="130"/>
      <c r="CS87" s="135">
        <f t="shared" si="990"/>
        <v>0</v>
      </c>
      <c r="CT87" s="130"/>
      <c r="CU87" s="135">
        <f t="shared" si="1029"/>
        <v>0</v>
      </c>
      <c r="CV87" s="132"/>
      <c r="CW87" s="135">
        <f t="shared" si="1014"/>
        <v>0</v>
      </c>
      <c r="CX87" s="132"/>
      <c r="CY87" s="135">
        <f t="shared" si="1015"/>
        <v>0</v>
      </c>
      <c r="CZ87" s="132"/>
      <c r="DA87" s="135">
        <f t="shared" si="1016"/>
        <v>0</v>
      </c>
      <c r="DB87" s="130"/>
      <c r="DC87" s="135">
        <f t="shared" si="1017"/>
        <v>0</v>
      </c>
      <c r="DD87" s="130"/>
      <c r="DE87" s="135">
        <f t="shared" si="1018"/>
        <v>0</v>
      </c>
      <c r="DF87" s="130">
        <v>0</v>
      </c>
      <c r="DG87" s="135">
        <v>0</v>
      </c>
      <c r="DH87" s="132"/>
      <c r="DI87" s="135">
        <f t="shared" si="1019"/>
        <v>0</v>
      </c>
      <c r="DJ87" s="130"/>
      <c r="DK87" s="135">
        <f t="shared" si="1020"/>
        <v>0</v>
      </c>
      <c r="DL87" s="130"/>
      <c r="DM87" s="135">
        <f t="shared" si="1021"/>
        <v>0</v>
      </c>
      <c r="DN87" s="130"/>
      <c r="DO87" s="135">
        <f t="shared" si="1022"/>
        <v>0</v>
      </c>
      <c r="DP87" s="130"/>
      <c r="DQ87" s="135">
        <f t="shared" si="1023"/>
        <v>0</v>
      </c>
      <c r="DR87" s="130"/>
      <c r="DS87" s="135">
        <f t="shared" si="1024"/>
        <v>0</v>
      </c>
      <c r="DT87" s="130"/>
      <c r="DU87" s="135">
        <f t="shared" si="1025"/>
        <v>0</v>
      </c>
      <c r="DV87" s="130"/>
      <c r="DW87" s="135">
        <f t="shared" si="1026"/>
        <v>0</v>
      </c>
      <c r="DX87" s="130"/>
      <c r="DY87" s="135">
        <f t="shared" si="1027"/>
        <v>0</v>
      </c>
      <c r="DZ87" s="130"/>
      <c r="EA87" s="135">
        <f t="shared" si="1006"/>
        <v>0</v>
      </c>
      <c r="EB87" s="130"/>
      <c r="EC87" s="135">
        <f t="shared" si="1007"/>
        <v>0</v>
      </c>
      <c r="ED87" s="130"/>
      <c r="EE87" s="131">
        <f t="shared" si="1008"/>
        <v>0</v>
      </c>
      <c r="EF87" s="130"/>
      <c r="EG87" s="131">
        <f t="shared" si="1009"/>
        <v>0</v>
      </c>
      <c r="EH87" s="130"/>
      <c r="EI87" s="132"/>
      <c r="EJ87" s="130"/>
      <c r="EK87" s="132"/>
      <c r="EL87" s="130"/>
      <c r="EM87" s="131">
        <f t="shared" si="1010"/>
        <v>0</v>
      </c>
      <c r="EN87" s="130"/>
      <c r="EO87" s="131">
        <f t="shared" si="1011"/>
        <v>0</v>
      </c>
      <c r="EP87" s="130"/>
      <c r="EQ87" s="132"/>
      <c r="ER87" s="136"/>
      <c r="ES87" s="136"/>
      <c r="ET87" s="130"/>
      <c r="EU87" s="130"/>
      <c r="EV87" s="130"/>
      <c r="EW87" s="130"/>
      <c r="EX87" s="130"/>
      <c r="EY87" s="130"/>
      <c r="EZ87" s="137">
        <f t="shared" si="1012"/>
        <v>0</v>
      </c>
      <c r="FA87" s="137">
        <f t="shared" si="1012"/>
        <v>0</v>
      </c>
    </row>
    <row r="88" spans="1:157" s="2" customFormat="1" ht="75" customHeight="1" x14ac:dyDescent="0.25">
      <c r="A88" s="122"/>
      <c r="B88" s="122">
        <v>57</v>
      </c>
      <c r="C88" s="123" t="s">
        <v>311</v>
      </c>
      <c r="D88" s="221" t="s">
        <v>312</v>
      </c>
      <c r="E88" s="125">
        <v>15030</v>
      </c>
      <c r="F88" s="126">
        <v>2.44</v>
      </c>
      <c r="G88" s="127"/>
      <c r="H88" s="128">
        <v>1</v>
      </c>
      <c r="I88" s="194"/>
      <c r="J88" s="197">
        <v>1.4</v>
      </c>
      <c r="K88" s="197">
        <v>1.68</v>
      </c>
      <c r="L88" s="197">
        <v>2.23</v>
      </c>
      <c r="M88" s="198">
        <v>2.57</v>
      </c>
      <c r="N88" s="187">
        <v>5</v>
      </c>
      <c r="O88" s="131">
        <f t="shared" si="957"/>
        <v>256712.4</v>
      </c>
      <c r="P88" s="187"/>
      <c r="Q88" s="131">
        <f t="shared" si="957"/>
        <v>0</v>
      </c>
      <c r="R88" s="131"/>
      <c r="S88" s="131">
        <v>0</v>
      </c>
      <c r="T88" s="131"/>
      <c r="U88" s="131"/>
      <c r="V88" s="132"/>
      <c r="W88" s="131">
        <f t="shared" si="1028"/>
        <v>0</v>
      </c>
      <c r="X88" s="130"/>
      <c r="Y88" s="131">
        <f t="shared" si="958"/>
        <v>0</v>
      </c>
      <c r="Z88" s="130"/>
      <c r="AA88" s="131">
        <f t="shared" si="959"/>
        <v>0</v>
      </c>
      <c r="AB88" s="130"/>
      <c r="AC88" s="131">
        <f t="shared" si="960"/>
        <v>0</v>
      </c>
      <c r="AD88" s="132"/>
      <c r="AE88" s="131">
        <f t="shared" si="961"/>
        <v>0</v>
      </c>
      <c r="AF88" s="132"/>
      <c r="AG88" s="131">
        <f t="shared" si="962"/>
        <v>0</v>
      </c>
      <c r="AH88" s="132"/>
      <c r="AI88" s="131">
        <f t="shared" si="963"/>
        <v>0</v>
      </c>
      <c r="AJ88" s="132"/>
      <c r="AK88" s="132"/>
      <c r="AL88" s="132"/>
      <c r="AM88" s="132"/>
      <c r="AN88" s="130"/>
      <c r="AO88" s="131">
        <f t="shared" si="964"/>
        <v>0</v>
      </c>
      <c r="AP88" s="132"/>
      <c r="AQ88" s="131">
        <f t="shared" si="965"/>
        <v>0</v>
      </c>
      <c r="AR88" s="130"/>
      <c r="AS88" s="131">
        <f t="shared" si="966"/>
        <v>0</v>
      </c>
      <c r="AT88" s="130"/>
      <c r="AU88" s="131">
        <f t="shared" si="967"/>
        <v>0</v>
      </c>
      <c r="AV88" s="132"/>
      <c r="AW88" s="131">
        <f t="shared" si="968"/>
        <v>0</v>
      </c>
      <c r="AX88" s="132"/>
      <c r="AY88" s="131">
        <f t="shared" si="969"/>
        <v>0</v>
      </c>
      <c r="AZ88" s="130"/>
      <c r="BA88" s="131">
        <f t="shared" si="970"/>
        <v>0</v>
      </c>
      <c r="BB88" s="130"/>
      <c r="BC88" s="131">
        <f t="shared" si="971"/>
        <v>0</v>
      </c>
      <c r="BD88" s="130"/>
      <c r="BE88" s="131">
        <f t="shared" si="972"/>
        <v>0</v>
      </c>
      <c r="BF88" s="130"/>
      <c r="BG88" s="131">
        <f t="shared" si="973"/>
        <v>0</v>
      </c>
      <c r="BH88" s="130"/>
      <c r="BI88" s="131">
        <f t="shared" si="974"/>
        <v>0</v>
      </c>
      <c r="BJ88" s="132">
        <v>0</v>
      </c>
      <c r="BK88" s="132">
        <v>0</v>
      </c>
      <c r="BL88" s="130"/>
      <c r="BM88" s="131">
        <f t="shared" si="975"/>
        <v>0</v>
      </c>
      <c r="BN88" s="130"/>
      <c r="BO88" s="131">
        <f t="shared" si="976"/>
        <v>0</v>
      </c>
      <c r="BP88" s="130"/>
      <c r="BQ88" s="131">
        <f t="shared" si="977"/>
        <v>0</v>
      </c>
      <c r="BR88" s="130"/>
      <c r="BS88" s="131">
        <f t="shared" si="978"/>
        <v>0</v>
      </c>
      <c r="BT88" s="130"/>
      <c r="BU88" s="131">
        <f t="shared" si="979"/>
        <v>0</v>
      </c>
      <c r="BV88" s="130"/>
      <c r="BW88" s="131">
        <f t="shared" si="980"/>
        <v>0</v>
      </c>
      <c r="BX88" s="130"/>
      <c r="BY88" s="131">
        <f t="shared" si="981"/>
        <v>0</v>
      </c>
      <c r="BZ88" s="130"/>
      <c r="CA88" s="131">
        <f t="shared" si="982"/>
        <v>0</v>
      </c>
      <c r="CB88" s="134"/>
      <c r="CC88" s="131">
        <f t="shared" si="983"/>
        <v>0</v>
      </c>
      <c r="CD88" s="130"/>
      <c r="CE88" s="131">
        <f t="shared" si="983"/>
        <v>0</v>
      </c>
      <c r="CF88" s="132"/>
      <c r="CG88" s="131">
        <f t="shared" si="984"/>
        <v>0</v>
      </c>
      <c r="CH88" s="130"/>
      <c r="CI88" s="131">
        <f t="shared" si="985"/>
        <v>0</v>
      </c>
      <c r="CJ88" s="130"/>
      <c r="CK88" s="131">
        <f t="shared" si="986"/>
        <v>0</v>
      </c>
      <c r="CL88" s="130"/>
      <c r="CM88" s="131">
        <f t="shared" si="987"/>
        <v>0</v>
      </c>
      <c r="CN88" s="130"/>
      <c r="CO88" s="131">
        <f t="shared" si="988"/>
        <v>0</v>
      </c>
      <c r="CP88" s="130"/>
      <c r="CQ88" s="135">
        <f t="shared" si="989"/>
        <v>0</v>
      </c>
      <c r="CR88" s="130"/>
      <c r="CS88" s="135">
        <f t="shared" si="990"/>
        <v>0</v>
      </c>
      <c r="CT88" s="130"/>
      <c r="CU88" s="135">
        <f t="shared" si="1029"/>
        <v>0</v>
      </c>
      <c r="CV88" s="132"/>
      <c r="CW88" s="135">
        <f t="shared" si="1014"/>
        <v>0</v>
      </c>
      <c r="CX88" s="132"/>
      <c r="CY88" s="135">
        <f t="shared" si="1015"/>
        <v>0</v>
      </c>
      <c r="CZ88" s="132"/>
      <c r="DA88" s="135">
        <f t="shared" si="1016"/>
        <v>0</v>
      </c>
      <c r="DB88" s="130"/>
      <c r="DC88" s="135">
        <f t="shared" si="1017"/>
        <v>0</v>
      </c>
      <c r="DD88" s="130"/>
      <c r="DE88" s="135">
        <f t="shared" si="1018"/>
        <v>0</v>
      </c>
      <c r="DF88" s="130">
        <v>0</v>
      </c>
      <c r="DG88" s="135">
        <v>0</v>
      </c>
      <c r="DH88" s="132"/>
      <c r="DI88" s="135">
        <f t="shared" si="1019"/>
        <v>0</v>
      </c>
      <c r="DJ88" s="130"/>
      <c r="DK88" s="135">
        <f t="shared" si="1020"/>
        <v>0</v>
      </c>
      <c r="DL88" s="130"/>
      <c r="DM88" s="135">
        <f t="shared" si="1021"/>
        <v>0</v>
      </c>
      <c r="DN88" s="130"/>
      <c r="DO88" s="135">
        <f t="shared" si="1022"/>
        <v>0</v>
      </c>
      <c r="DP88" s="130"/>
      <c r="DQ88" s="135">
        <f t="shared" si="1023"/>
        <v>0</v>
      </c>
      <c r="DR88" s="130"/>
      <c r="DS88" s="135">
        <f t="shared" si="1024"/>
        <v>0</v>
      </c>
      <c r="DT88" s="130"/>
      <c r="DU88" s="135">
        <f t="shared" si="1025"/>
        <v>0</v>
      </c>
      <c r="DV88" s="130"/>
      <c r="DW88" s="135">
        <f t="shared" si="1026"/>
        <v>0</v>
      </c>
      <c r="DX88" s="130"/>
      <c r="DY88" s="135">
        <f t="shared" si="1027"/>
        <v>0</v>
      </c>
      <c r="DZ88" s="130"/>
      <c r="EA88" s="135">
        <f t="shared" si="1006"/>
        <v>0</v>
      </c>
      <c r="EB88" s="130"/>
      <c r="EC88" s="135">
        <f t="shared" si="1007"/>
        <v>0</v>
      </c>
      <c r="ED88" s="130"/>
      <c r="EE88" s="131">
        <f t="shared" si="1008"/>
        <v>0</v>
      </c>
      <c r="EF88" s="130"/>
      <c r="EG88" s="131">
        <f t="shared" si="1009"/>
        <v>0</v>
      </c>
      <c r="EH88" s="130"/>
      <c r="EI88" s="132"/>
      <c r="EJ88" s="130"/>
      <c r="EK88" s="132"/>
      <c r="EL88" s="130"/>
      <c r="EM88" s="131">
        <f t="shared" si="1010"/>
        <v>0</v>
      </c>
      <c r="EN88" s="130"/>
      <c r="EO88" s="131">
        <f t="shared" si="1011"/>
        <v>0</v>
      </c>
      <c r="EP88" s="130"/>
      <c r="EQ88" s="132"/>
      <c r="ER88" s="136"/>
      <c r="ES88" s="136"/>
      <c r="ET88" s="130"/>
      <c r="EU88" s="130"/>
      <c r="EV88" s="130"/>
      <c r="EW88" s="130"/>
      <c r="EX88" s="130"/>
      <c r="EY88" s="130"/>
      <c r="EZ88" s="137">
        <f t="shared" si="1012"/>
        <v>5</v>
      </c>
      <c r="FA88" s="137">
        <f t="shared" si="1012"/>
        <v>256712.4</v>
      </c>
    </row>
    <row r="89" spans="1:157" s="196" customFormat="1" ht="15.75" customHeight="1" x14ac:dyDescent="0.25">
      <c r="A89" s="122"/>
      <c r="B89" s="122">
        <v>58</v>
      </c>
      <c r="C89" s="123" t="s">
        <v>313</v>
      </c>
      <c r="D89" s="215" t="s">
        <v>314</v>
      </c>
      <c r="E89" s="125">
        <v>15030</v>
      </c>
      <c r="F89" s="126">
        <v>0.74</v>
      </c>
      <c r="G89" s="127"/>
      <c r="H89" s="128">
        <v>1</v>
      </c>
      <c r="I89" s="194"/>
      <c r="J89" s="183">
        <v>1.4</v>
      </c>
      <c r="K89" s="183">
        <v>1.68</v>
      </c>
      <c r="L89" s="183">
        <v>2.23</v>
      </c>
      <c r="M89" s="186">
        <v>2.57</v>
      </c>
      <c r="N89" s="130"/>
      <c r="O89" s="131">
        <f t="shared" si="957"/>
        <v>0</v>
      </c>
      <c r="P89" s="187"/>
      <c r="Q89" s="131">
        <f t="shared" si="957"/>
        <v>0</v>
      </c>
      <c r="R89" s="131"/>
      <c r="S89" s="131">
        <v>0</v>
      </c>
      <c r="T89" s="131"/>
      <c r="U89" s="131"/>
      <c r="V89" s="132"/>
      <c r="W89" s="131">
        <f t="shared" si="1028"/>
        <v>0</v>
      </c>
      <c r="X89" s="130"/>
      <c r="Y89" s="131">
        <f t="shared" si="958"/>
        <v>0</v>
      </c>
      <c r="Z89" s="130"/>
      <c r="AA89" s="131">
        <f t="shared" si="959"/>
        <v>0</v>
      </c>
      <c r="AB89" s="130"/>
      <c r="AC89" s="131">
        <f t="shared" si="960"/>
        <v>0</v>
      </c>
      <c r="AD89" s="132"/>
      <c r="AE89" s="131">
        <f t="shared" si="961"/>
        <v>0</v>
      </c>
      <c r="AF89" s="132"/>
      <c r="AG89" s="131">
        <f t="shared" si="962"/>
        <v>0</v>
      </c>
      <c r="AH89" s="132"/>
      <c r="AI89" s="131">
        <f t="shared" si="963"/>
        <v>0</v>
      </c>
      <c r="AJ89" s="132"/>
      <c r="AK89" s="132"/>
      <c r="AL89" s="132">
        <v>0</v>
      </c>
      <c r="AM89" s="132">
        <v>0</v>
      </c>
      <c r="AN89" s="130"/>
      <c r="AO89" s="131">
        <f t="shared" si="964"/>
        <v>0</v>
      </c>
      <c r="AP89" s="132"/>
      <c r="AQ89" s="131">
        <f t="shared" si="965"/>
        <v>0</v>
      </c>
      <c r="AR89" s="130">
        <v>0</v>
      </c>
      <c r="AS89" s="131">
        <f t="shared" si="966"/>
        <v>0</v>
      </c>
      <c r="AT89" s="130"/>
      <c r="AU89" s="131">
        <f t="shared" si="967"/>
        <v>0</v>
      </c>
      <c r="AV89" s="132">
        <v>0</v>
      </c>
      <c r="AW89" s="131">
        <f t="shared" si="968"/>
        <v>0</v>
      </c>
      <c r="AX89" s="132"/>
      <c r="AY89" s="131">
        <f t="shared" si="969"/>
        <v>0</v>
      </c>
      <c r="AZ89" s="130"/>
      <c r="BA89" s="131">
        <f t="shared" si="970"/>
        <v>0</v>
      </c>
      <c r="BB89" s="130"/>
      <c r="BC89" s="131">
        <f t="shared" si="971"/>
        <v>0</v>
      </c>
      <c r="BD89" s="130"/>
      <c r="BE89" s="131">
        <f t="shared" si="972"/>
        <v>0</v>
      </c>
      <c r="BF89" s="130"/>
      <c r="BG89" s="131">
        <f t="shared" si="973"/>
        <v>0</v>
      </c>
      <c r="BH89" s="130"/>
      <c r="BI89" s="131">
        <f t="shared" si="974"/>
        <v>0</v>
      </c>
      <c r="BJ89" s="132">
        <v>0</v>
      </c>
      <c r="BK89" s="132">
        <v>0</v>
      </c>
      <c r="BL89" s="130"/>
      <c r="BM89" s="131">
        <f t="shared" si="975"/>
        <v>0</v>
      </c>
      <c r="BN89" s="130"/>
      <c r="BO89" s="131">
        <f t="shared" si="976"/>
        <v>0</v>
      </c>
      <c r="BP89" s="130"/>
      <c r="BQ89" s="131">
        <f t="shared" si="977"/>
        <v>0</v>
      </c>
      <c r="BR89" s="130"/>
      <c r="BS89" s="131">
        <f t="shared" si="978"/>
        <v>0</v>
      </c>
      <c r="BT89" s="130"/>
      <c r="BU89" s="131">
        <f t="shared" si="979"/>
        <v>0</v>
      </c>
      <c r="BV89" s="130"/>
      <c r="BW89" s="131">
        <f t="shared" si="980"/>
        <v>0</v>
      </c>
      <c r="BX89" s="130"/>
      <c r="BY89" s="131">
        <f t="shared" si="981"/>
        <v>0</v>
      </c>
      <c r="BZ89" s="130"/>
      <c r="CA89" s="131">
        <f t="shared" si="982"/>
        <v>0</v>
      </c>
      <c r="CB89" s="134"/>
      <c r="CC89" s="131">
        <f t="shared" si="983"/>
        <v>0</v>
      </c>
      <c r="CD89" s="130"/>
      <c r="CE89" s="131">
        <f t="shared" si="983"/>
        <v>0</v>
      </c>
      <c r="CF89" s="132">
        <v>0</v>
      </c>
      <c r="CG89" s="131">
        <f t="shared" si="984"/>
        <v>0</v>
      </c>
      <c r="CH89" s="130"/>
      <c r="CI89" s="131">
        <f t="shared" si="985"/>
        <v>0</v>
      </c>
      <c r="CJ89" s="130"/>
      <c r="CK89" s="131">
        <f t="shared" si="986"/>
        <v>0</v>
      </c>
      <c r="CL89" s="130"/>
      <c r="CM89" s="131">
        <f t="shared" si="987"/>
        <v>0</v>
      </c>
      <c r="CN89" s="130"/>
      <c r="CO89" s="131">
        <f t="shared" si="988"/>
        <v>0</v>
      </c>
      <c r="CP89" s="130"/>
      <c r="CQ89" s="135">
        <f t="shared" si="989"/>
        <v>0</v>
      </c>
      <c r="CR89" s="130"/>
      <c r="CS89" s="135">
        <f t="shared" si="990"/>
        <v>0</v>
      </c>
      <c r="CT89" s="130"/>
      <c r="CU89" s="135">
        <f t="shared" si="1029"/>
        <v>0</v>
      </c>
      <c r="CV89" s="132"/>
      <c r="CW89" s="135">
        <f t="shared" si="1014"/>
        <v>0</v>
      </c>
      <c r="CX89" s="132"/>
      <c r="CY89" s="135">
        <f t="shared" si="1015"/>
        <v>0</v>
      </c>
      <c r="CZ89" s="132"/>
      <c r="DA89" s="135">
        <f t="shared" si="1016"/>
        <v>0</v>
      </c>
      <c r="DB89" s="130"/>
      <c r="DC89" s="135">
        <f t="shared" si="1017"/>
        <v>0</v>
      </c>
      <c r="DD89" s="130"/>
      <c r="DE89" s="135">
        <f t="shared" si="1018"/>
        <v>0</v>
      </c>
      <c r="DF89" s="130">
        <v>0</v>
      </c>
      <c r="DG89" s="135">
        <v>0</v>
      </c>
      <c r="DH89" s="132"/>
      <c r="DI89" s="135">
        <f t="shared" si="1019"/>
        <v>0</v>
      </c>
      <c r="DJ89" s="130"/>
      <c r="DK89" s="135">
        <f t="shared" si="1020"/>
        <v>0</v>
      </c>
      <c r="DL89" s="130">
        <v>0</v>
      </c>
      <c r="DM89" s="135">
        <f t="shared" si="1021"/>
        <v>0</v>
      </c>
      <c r="DN89" s="130"/>
      <c r="DO89" s="135">
        <f t="shared" si="1022"/>
        <v>0</v>
      </c>
      <c r="DP89" s="130"/>
      <c r="DQ89" s="135">
        <f t="shared" si="1023"/>
        <v>0</v>
      </c>
      <c r="DR89" s="130"/>
      <c r="DS89" s="135">
        <f t="shared" si="1024"/>
        <v>0</v>
      </c>
      <c r="DT89" s="130"/>
      <c r="DU89" s="135">
        <f t="shared" si="1025"/>
        <v>0</v>
      </c>
      <c r="DV89" s="130"/>
      <c r="DW89" s="135">
        <f t="shared" si="1026"/>
        <v>0</v>
      </c>
      <c r="DX89" s="130"/>
      <c r="DY89" s="135">
        <f t="shared" si="1027"/>
        <v>0</v>
      </c>
      <c r="DZ89" s="130"/>
      <c r="EA89" s="135">
        <f t="shared" si="1006"/>
        <v>0</v>
      </c>
      <c r="EB89" s="130">
        <v>0</v>
      </c>
      <c r="EC89" s="135">
        <f t="shared" si="1007"/>
        <v>0</v>
      </c>
      <c r="ED89" s="130"/>
      <c r="EE89" s="131">
        <f t="shared" si="1008"/>
        <v>0</v>
      </c>
      <c r="EF89" s="130"/>
      <c r="EG89" s="131">
        <f t="shared" si="1009"/>
        <v>0</v>
      </c>
      <c r="EH89" s="130"/>
      <c r="EI89" s="132"/>
      <c r="EJ89" s="130"/>
      <c r="EK89" s="132"/>
      <c r="EL89" s="130"/>
      <c r="EM89" s="131">
        <f t="shared" si="1010"/>
        <v>0</v>
      </c>
      <c r="EN89" s="130"/>
      <c r="EO89" s="131">
        <f t="shared" si="1011"/>
        <v>0</v>
      </c>
      <c r="EP89" s="130"/>
      <c r="EQ89" s="132"/>
      <c r="ER89" s="136"/>
      <c r="ES89" s="136"/>
      <c r="ET89" s="151"/>
      <c r="EU89" s="151"/>
      <c r="EV89" s="151"/>
      <c r="EW89" s="151"/>
      <c r="EX89" s="151"/>
      <c r="EY89" s="151"/>
      <c r="EZ89" s="137">
        <f t="shared" si="1012"/>
        <v>0</v>
      </c>
      <c r="FA89" s="137">
        <f t="shared" si="1012"/>
        <v>0</v>
      </c>
    </row>
    <row r="90" spans="1:157" s="196" customFormat="1" ht="15.75" customHeight="1" x14ac:dyDescent="0.25">
      <c r="A90" s="122"/>
      <c r="B90" s="122">
        <v>59</v>
      </c>
      <c r="C90" s="123" t="s">
        <v>315</v>
      </c>
      <c r="D90" s="215" t="s">
        <v>316</v>
      </c>
      <c r="E90" s="125">
        <v>15030</v>
      </c>
      <c r="F90" s="126">
        <v>1.44</v>
      </c>
      <c r="G90" s="127"/>
      <c r="H90" s="128">
        <v>1</v>
      </c>
      <c r="I90" s="194"/>
      <c r="J90" s="183">
        <v>1.4</v>
      </c>
      <c r="K90" s="183">
        <v>1.68</v>
      </c>
      <c r="L90" s="183">
        <v>2.23</v>
      </c>
      <c r="M90" s="186">
        <v>2.57</v>
      </c>
      <c r="N90" s="130"/>
      <c r="O90" s="131">
        <f t="shared" si="957"/>
        <v>0</v>
      </c>
      <c r="P90" s="187"/>
      <c r="Q90" s="131">
        <f t="shared" si="957"/>
        <v>0</v>
      </c>
      <c r="R90" s="131"/>
      <c r="S90" s="131">
        <v>0</v>
      </c>
      <c r="T90" s="131"/>
      <c r="U90" s="131"/>
      <c r="V90" s="132"/>
      <c r="W90" s="131">
        <f t="shared" si="1028"/>
        <v>0</v>
      </c>
      <c r="X90" s="130"/>
      <c r="Y90" s="131">
        <f t="shared" si="958"/>
        <v>0</v>
      </c>
      <c r="Z90" s="130"/>
      <c r="AA90" s="131">
        <f t="shared" si="959"/>
        <v>0</v>
      </c>
      <c r="AB90" s="130"/>
      <c r="AC90" s="131">
        <f t="shared" si="960"/>
        <v>0</v>
      </c>
      <c r="AD90" s="132"/>
      <c r="AE90" s="131">
        <f t="shared" si="961"/>
        <v>0</v>
      </c>
      <c r="AF90" s="132"/>
      <c r="AG90" s="131">
        <f t="shared" si="962"/>
        <v>0</v>
      </c>
      <c r="AH90" s="132"/>
      <c r="AI90" s="131">
        <f t="shared" si="963"/>
        <v>0</v>
      </c>
      <c r="AJ90" s="132"/>
      <c r="AK90" s="132"/>
      <c r="AL90" s="132">
        <v>0</v>
      </c>
      <c r="AM90" s="132">
        <v>0</v>
      </c>
      <c r="AN90" s="130"/>
      <c r="AO90" s="131">
        <f t="shared" si="964"/>
        <v>0</v>
      </c>
      <c r="AP90" s="132"/>
      <c r="AQ90" s="131">
        <f t="shared" si="965"/>
        <v>0</v>
      </c>
      <c r="AR90" s="130">
        <v>0</v>
      </c>
      <c r="AS90" s="131">
        <f t="shared" si="966"/>
        <v>0</v>
      </c>
      <c r="AT90" s="130"/>
      <c r="AU90" s="131">
        <f t="shared" si="967"/>
        <v>0</v>
      </c>
      <c r="AV90" s="132">
        <v>0</v>
      </c>
      <c r="AW90" s="131">
        <f t="shared" si="968"/>
        <v>0</v>
      </c>
      <c r="AX90" s="132"/>
      <c r="AY90" s="131">
        <f t="shared" si="969"/>
        <v>0</v>
      </c>
      <c r="AZ90" s="130"/>
      <c r="BA90" s="131">
        <f t="shared" si="970"/>
        <v>0</v>
      </c>
      <c r="BB90" s="130"/>
      <c r="BC90" s="131">
        <f t="shared" si="971"/>
        <v>0</v>
      </c>
      <c r="BD90" s="130"/>
      <c r="BE90" s="131">
        <f t="shared" si="972"/>
        <v>0</v>
      </c>
      <c r="BF90" s="130"/>
      <c r="BG90" s="131">
        <f t="shared" si="973"/>
        <v>0</v>
      </c>
      <c r="BH90" s="130"/>
      <c r="BI90" s="131">
        <f t="shared" si="974"/>
        <v>0</v>
      </c>
      <c r="BJ90" s="132">
        <v>0</v>
      </c>
      <c r="BK90" s="132">
        <v>0</v>
      </c>
      <c r="BL90" s="130"/>
      <c r="BM90" s="131">
        <f t="shared" si="975"/>
        <v>0</v>
      </c>
      <c r="BN90" s="130"/>
      <c r="BO90" s="131">
        <f t="shared" si="976"/>
        <v>0</v>
      </c>
      <c r="BP90" s="130"/>
      <c r="BQ90" s="131">
        <f t="shared" si="977"/>
        <v>0</v>
      </c>
      <c r="BR90" s="130"/>
      <c r="BS90" s="131">
        <f t="shared" si="978"/>
        <v>0</v>
      </c>
      <c r="BT90" s="130"/>
      <c r="BU90" s="131">
        <f t="shared" si="979"/>
        <v>0</v>
      </c>
      <c r="BV90" s="130"/>
      <c r="BW90" s="131">
        <f t="shared" si="980"/>
        <v>0</v>
      </c>
      <c r="BX90" s="130"/>
      <c r="BY90" s="131">
        <f t="shared" si="981"/>
        <v>0</v>
      </c>
      <c r="BZ90" s="130"/>
      <c r="CA90" s="131">
        <f t="shared" si="982"/>
        <v>0</v>
      </c>
      <c r="CB90" s="134"/>
      <c r="CC90" s="131">
        <f t="shared" si="983"/>
        <v>0</v>
      </c>
      <c r="CD90" s="130"/>
      <c r="CE90" s="131">
        <f t="shared" si="983"/>
        <v>0</v>
      </c>
      <c r="CF90" s="132">
        <v>0</v>
      </c>
      <c r="CG90" s="131">
        <f t="shared" si="984"/>
        <v>0</v>
      </c>
      <c r="CH90" s="130"/>
      <c r="CI90" s="131">
        <f t="shared" si="985"/>
        <v>0</v>
      </c>
      <c r="CJ90" s="130"/>
      <c r="CK90" s="131">
        <f t="shared" si="986"/>
        <v>0</v>
      </c>
      <c r="CL90" s="130"/>
      <c r="CM90" s="131">
        <f t="shared" si="987"/>
        <v>0</v>
      </c>
      <c r="CN90" s="130"/>
      <c r="CO90" s="131">
        <f t="shared" si="988"/>
        <v>0</v>
      </c>
      <c r="CP90" s="130"/>
      <c r="CQ90" s="135">
        <f t="shared" si="989"/>
        <v>0</v>
      </c>
      <c r="CR90" s="130"/>
      <c r="CS90" s="135">
        <f t="shared" si="990"/>
        <v>0</v>
      </c>
      <c r="CT90" s="130"/>
      <c r="CU90" s="135">
        <f t="shared" si="1029"/>
        <v>0</v>
      </c>
      <c r="CV90" s="132"/>
      <c r="CW90" s="135">
        <f t="shared" si="1014"/>
        <v>0</v>
      </c>
      <c r="CX90" s="132"/>
      <c r="CY90" s="135">
        <f t="shared" si="1015"/>
        <v>0</v>
      </c>
      <c r="CZ90" s="132"/>
      <c r="DA90" s="135">
        <f t="shared" si="1016"/>
        <v>0</v>
      </c>
      <c r="DB90" s="130"/>
      <c r="DC90" s="135">
        <f t="shared" si="1017"/>
        <v>0</v>
      </c>
      <c r="DD90" s="130"/>
      <c r="DE90" s="135">
        <f t="shared" si="1018"/>
        <v>0</v>
      </c>
      <c r="DF90" s="130">
        <v>0</v>
      </c>
      <c r="DG90" s="135">
        <v>0</v>
      </c>
      <c r="DH90" s="132"/>
      <c r="DI90" s="135">
        <f t="shared" si="1019"/>
        <v>0</v>
      </c>
      <c r="DJ90" s="130"/>
      <c r="DK90" s="135">
        <f t="shared" si="1020"/>
        <v>0</v>
      </c>
      <c r="DL90" s="130">
        <v>0</v>
      </c>
      <c r="DM90" s="135">
        <f t="shared" si="1021"/>
        <v>0</v>
      </c>
      <c r="DN90" s="130"/>
      <c r="DO90" s="135">
        <f t="shared" si="1022"/>
        <v>0</v>
      </c>
      <c r="DP90" s="130"/>
      <c r="DQ90" s="135">
        <f t="shared" si="1023"/>
        <v>0</v>
      </c>
      <c r="DR90" s="130"/>
      <c r="DS90" s="135">
        <f t="shared" si="1024"/>
        <v>0</v>
      </c>
      <c r="DT90" s="130"/>
      <c r="DU90" s="135">
        <f t="shared" si="1025"/>
        <v>0</v>
      </c>
      <c r="DV90" s="130"/>
      <c r="DW90" s="135">
        <f t="shared" si="1026"/>
        <v>0</v>
      </c>
      <c r="DX90" s="130"/>
      <c r="DY90" s="135">
        <f t="shared" si="1027"/>
        <v>0</v>
      </c>
      <c r="DZ90" s="130"/>
      <c r="EA90" s="135">
        <f t="shared" si="1006"/>
        <v>0</v>
      </c>
      <c r="EB90" s="130">
        <v>0</v>
      </c>
      <c r="EC90" s="135">
        <f t="shared" si="1007"/>
        <v>0</v>
      </c>
      <c r="ED90" s="130"/>
      <c r="EE90" s="131">
        <f t="shared" si="1008"/>
        <v>0</v>
      </c>
      <c r="EF90" s="130"/>
      <c r="EG90" s="131">
        <f t="shared" si="1009"/>
        <v>0</v>
      </c>
      <c r="EH90" s="130"/>
      <c r="EI90" s="132"/>
      <c r="EJ90" s="130"/>
      <c r="EK90" s="132"/>
      <c r="EL90" s="130"/>
      <c r="EM90" s="131">
        <f t="shared" si="1010"/>
        <v>0</v>
      </c>
      <c r="EN90" s="130"/>
      <c r="EO90" s="131">
        <f t="shared" si="1011"/>
        <v>0</v>
      </c>
      <c r="EP90" s="130"/>
      <c r="EQ90" s="132"/>
      <c r="ER90" s="136"/>
      <c r="ES90" s="136"/>
      <c r="ET90" s="151"/>
      <c r="EU90" s="151"/>
      <c r="EV90" s="151"/>
      <c r="EW90" s="151"/>
      <c r="EX90" s="151"/>
      <c r="EY90" s="151"/>
      <c r="EZ90" s="137">
        <f t="shared" si="1012"/>
        <v>0</v>
      </c>
      <c r="FA90" s="137">
        <f t="shared" si="1012"/>
        <v>0</v>
      </c>
    </row>
    <row r="91" spans="1:157" s="196" customFormat="1" ht="15.75" customHeight="1" x14ac:dyDescent="0.25">
      <c r="A91" s="122"/>
      <c r="B91" s="122">
        <v>60</v>
      </c>
      <c r="C91" s="123" t="s">
        <v>317</v>
      </c>
      <c r="D91" s="215" t="s">
        <v>318</v>
      </c>
      <c r="E91" s="125">
        <v>15030</v>
      </c>
      <c r="F91" s="126">
        <v>2.2200000000000002</v>
      </c>
      <c r="G91" s="127"/>
      <c r="H91" s="128">
        <v>1</v>
      </c>
      <c r="I91" s="194"/>
      <c r="J91" s="183">
        <v>1.4</v>
      </c>
      <c r="K91" s="183">
        <v>1.68</v>
      </c>
      <c r="L91" s="183">
        <v>2.23</v>
      </c>
      <c r="M91" s="186">
        <v>2.57</v>
      </c>
      <c r="N91" s="130"/>
      <c r="O91" s="131">
        <f t="shared" si="957"/>
        <v>0</v>
      </c>
      <c r="P91" s="187"/>
      <c r="Q91" s="131">
        <f t="shared" si="957"/>
        <v>0</v>
      </c>
      <c r="R91" s="131"/>
      <c r="S91" s="131">
        <v>0</v>
      </c>
      <c r="T91" s="131"/>
      <c r="U91" s="131"/>
      <c r="V91" s="132"/>
      <c r="W91" s="131">
        <f t="shared" si="1028"/>
        <v>0</v>
      </c>
      <c r="X91" s="130"/>
      <c r="Y91" s="131">
        <f t="shared" si="958"/>
        <v>0</v>
      </c>
      <c r="Z91" s="130"/>
      <c r="AA91" s="131">
        <f t="shared" si="959"/>
        <v>0</v>
      </c>
      <c r="AB91" s="130"/>
      <c r="AC91" s="131">
        <f t="shared" si="960"/>
        <v>0</v>
      </c>
      <c r="AD91" s="132"/>
      <c r="AE91" s="131">
        <f t="shared" si="961"/>
        <v>0</v>
      </c>
      <c r="AF91" s="132"/>
      <c r="AG91" s="131">
        <f t="shared" si="962"/>
        <v>0</v>
      </c>
      <c r="AH91" s="132"/>
      <c r="AI91" s="131">
        <f t="shared" si="963"/>
        <v>0</v>
      </c>
      <c r="AJ91" s="132"/>
      <c r="AK91" s="132"/>
      <c r="AL91" s="132">
        <v>0</v>
      </c>
      <c r="AM91" s="132">
        <v>0</v>
      </c>
      <c r="AN91" s="130"/>
      <c r="AO91" s="131">
        <f t="shared" si="964"/>
        <v>0</v>
      </c>
      <c r="AP91" s="132"/>
      <c r="AQ91" s="131">
        <f t="shared" si="965"/>
        <v>0</v>
      </c>
      <c r="AR91" s="130">
        <v>0</v>
      </c>
      <c r="AS91" s="131">
        <f t="shared" si="966"/>
        <v>0</v>
      </c>
      <c r="AT91" s="130"/>
      <c r="AU91" s="131">
        <f t="shared" si="967"/>
        <v>0</v>
      </c>
      <c r="AV91" s="132">
        <v>0</v>
      </c>
      <c r="AW91" s="131">
        <f t="shared" si="968"/>
        <v>0</v>
      </c>
      <c r="AX91" s="132"/>
      <c r="AY91" s="131">
        <f t="shared" si="969"/>
        <v>0</v>
      </c>
      <c r="AZ91" s="130"/>
      <c r="BA91" s="131">
        <f t="shared" si="970"/>
        <v>0</v>
      </c>
      <c r="BB91" s="130"/>
      <c r="BC91" s="131">
        <f t="shared" si="971"/>
        <v>0</v>
      </c>
      <c r="BD91" s="130"/>
      <c r="BE91" s="131">
        <f t="shared" si="972"/>
        <v>0</v>
      </c>
      <c r="BF91" s="130"/>
      <c r="BG91" s="131">
        <f t="shared" si="973"/>
        <v>0</v>
      </c>
      <c r="BH91" s="130"/>
      <c r="BI91" s="131">
        <f t="shared" si="974"/>
        <v>0</v>
      </c>
      <c r="BJ91" s="132">
        <v>0</v>
      </c>
      <c r="BK91" s="132">
        <v>0</v>
      </c>
      <c r="BL91" s="130"/>
      <c r="BM91" s="131">
        <f t="shared" si="975"/>
        <v>0</v>
      </c>
      <c r="BN91" s="130"/>
      <c r="BO91" s="131">
        <f t="shared" si="976"/>
        <v>0</v>
      </c>
      <c r="BP91" s="130"/>
      <c r="BQ91" s="131">
        <f t="shared" si="977"/>
        <v>0</v>
      </c>
      <c r="BR91" s="130"/>
      <c r="BS91" s="131">
        <f t="shared" si="978"/>
        <v>0</v>
      </c>
      <c r="BT91" s="130"/>
      <c r="BU91" s="131">
        <f t="shared" si="979"/>
        <v>0</v>
      </c>
      <c r="BV91" s="130"/>
      <c r="BW91" s="131">
        <f t="shared" si="980"/>
        <v>0</v>
      </c>
      <c r="BX91" s="130"/>
      <c r="BY91" s="131">
        <f t="shared" si="981"/>
        <v>0</v>
      </c>
      <c r="BZ91" s="130"/>
      <c r="CA91" s="131">
        <f t="shared" si="982"/>
        <v>0</v>
      </c>
      <c r="CB91" s="134"/>
      <c r="CC91" s="131">
        <f t="shared" si="983"/>
        <v>0</v>
      </c>
      <c r="CD91" s="130"/>
      <c r="CE91" s="131">
        <f t="shared" si="983"/>
        <v>0</v>
      </c>
      <c r="CF91" s="132">
        <v>0</v>
      </c>
      <c r="CG91" s="131">
        <f t="shared" si="984"/>
        <v>0</v>
      </c>
      <c r="CH91" s="130"/>
      <c r="CI91" s="131">
        <f t="shared" si="985"/>
        <v>0</v>
      </c>
      <c r="CJ91" s="130"/>
      <c r="CK91" s="131">
        <f t="shared" si="986"/>
        <v>0</v>
      </c>
      <c r="CL91" s="130"/>
      <c r="CM91" s="131">
        <f t="shared" si="987"/>
        <v>0</v>
      </c>
      <c r="CN91" s="130"/>
      <c r="CO91" s="131">
        <f t="shared" si="988"/>
        <v>0</v>
      </c>
      <c r="CP91" s="130"/>
      <c r="CQ91" s="135">
        <f t="shared" si="989"/>
        <v>0</v>
      </c>
      <c r="CR91" s="130"/>
      <c r="CS91" s="135">
        <f t="shared" si="990"/>
        <v>0</v>
      </c>
      <c r="CT91" s="130"/>
      <c r="CU91" s="135">
        <f t="shared" si="1029"/>
        <v>0</v>
      </c>
      <c r="CV91" s="132"/>
      <c r="CW91" s="135">
        <f t="shared" si="1014"/>
        <v>0</v>
      </c>
      <c r="CX91" s="132"/>
      <c r="CY91" s="135">
        <f t="shared" si="1015"/>
        <v>0</v>
      </c>
      <c r="CZ91" s="132"/>
      <c r="DA91" s="135">
        <f t="shared" si="1016"/>
        <v>0</v>
      </c>
      <c r="DB91" s="130"/>
      <c r="DC91" s="135">
        <f t="shared" si="1017"/>
        <v>0</v>
      </c>
      <c r="DD91" s="130"/>
      <c r="DE91" s="135">
        <f t="shared" si="1018"/>
        <v>0</v>
      </c>
      <c r="DF91" s="130">
        <v>0</v>
      </c>
      <c r="DG91" s="135">
        <v>0</v>
      </c>
      <c r="DH91" s="132"/>
      <c r="DI91" s="135">
        <f t="shared" si="1019"/>
        <v>0</v>
      </c>
      <c r="DJ91" s="130"/>
      <c r="DK91" s="135">
        <f t="shared" si="1020"/>
        <v>0</v>
      </c>
      <c r="DL91" s="130">
        <v>0</v>
      </c>
      <c r="DM91" s="135">
        <f t="shared" si="1021"/>
        <v>0</v>
      </c>
      <c r="DN91" s="130"/>
      <c r="DO91" s="135">
        <f t="shared" si="1022"/>
        <v>0</v>
      </c>
      <c r="DP91" s="130"/>
      <c r="DQ91" s="135">
        <f t="shared" si="1023"/>
        <v>0</v>
      </c>
      <c r="DR91" s="130"/>
      <c r="DS91" s="135">
        <f t="shared" si="1024"/>
        <v>0</v>
      </c>
      <c r="DT91" s="130"/>
      <c r="DU91" s="135">
        <f t="shared" si="1025"/>
        <v>0</v>
      </c>
      <c r="DV91" s="130"/>
      <c r="DW91" s="135">
        <f t="shared" si="1026"/>
        <v>0</v>
      </c>
      <c r="DX91" s="130"/>
      <c r="DY91" s="135">
        <f t="shared" si="1027"/>
        <v>0</v>
      </c>
      <c r="DZ91" s="130"/>
      <c r="EA91" s="135">
        <f t="shared" si="1006"/>
        <v>0</v>
      </c>
      <c r="EB91" s="130">
        <v>0</v>
      </c>
      <c r="EC91" s="135">
        <f t="shared" si="1007"/>
        <v>0</v>
      </c>
      <c r="ED91" s="130"/>
      <c r="EE91" s="131">
        <f t="shared" si="1008"/>
        <v>0</v>
      </c>
      <c r="EF91" s="130"/>
      <c r="EG91" s="131">
        <f t="shared" si="1009"/>
        <v>0</v>
      </c>
      <c r="EH91" s="130"/>
      <c r="EI91" s="132"/>
      <c r="EJ91" s="130"/>
      <c r="EK91" s="132"/>
      <c r="EL91" s="130"/>
      <c r="EM91" s="131">
        <f t="shared" si="1010"/>
        <v>0</v>
      </c>
      <c r="EN91" s="130"/>
      <c r="EO91" s="131">
        <f t="shared" si="1011"/>
        <v>0</v>
      </c>
      <c r="EP91" s="130"/>
      <c r="EQ91" s="132"/>
      <c r="ER91" s="136"/>
      <c r="ES91" s="136"/>
      <c r="ET91" s="151"/>
      <c r="EU91" s="151"/>
      <c r="EV91" s="151"/>
      <c r="EW91" s="151"/>
      <c r="EX91" s="151"/>
      <c r="EY91" s="151"/>
      <c r="EZ91" s="137">
        <f t="shared" si="1012"/>
        <v>0</v>
      </c>
      <c r="FA91" s="137">
        <f t="shared" si="1012"/>
        <v>0</v>
      </c>
    </row>
    <row r="92" spans="1:157" s="196" customFormat="1" ht="15.75" customHeight="1" x14ac:dyDescent="0.25">
      <c r="A92" s="122"/>
      <c r="B92" s="122">
        <v>61</v>
      </c>
      <c r="C92" s="123" t="s">
        <v>319</v>
      </c>
      <c r="D92" s="182" t="s">
        <v>320</v>
      </c>
      <c r="E92" s="125">
        <v>15030</v>
      </c>
      <c r="F92" s="126">
        <v>2.93</v>
      </c>
      <c r="G92" s="127"/>
      <c r="H92" s="128">
        <v>1</v>
      </c>
      <c r="I92" s="194"/>
      <c r="J92" s="183">
        <v>1.4</v>
      </c>
      <c r="K92" s="183">
        <v>1.68</v>
      </c>
      <c r="L92" s="183">
        <v>2.23</v>
      </c>
      <c r="M92" s="186">
        <v>2.57</v>
      </c>
      <c r="N92" s="130"/>
      <c r="O92" s="131">
        <f t="shared" si="957"/>
        <v>0</v>
      </c>
      <c r="P92" s="187"/>
      <c r="Q92" s="131">
        <f t="shared" si="957"/>
        <v>0</v>
      </c>
      <c r="R92" s="131"/>
      <c r="S92" s="131">
        <v>0</v>
      </c>
      <c r="T92" s="131"/>
      <c r="U92" s="131"/>
      <c r="V92" s="132"/>
      <c r="W92" s="131">
        <f t="shared" si="1028"/>
        <v>0</v>
      </c>
      <c r="X92" s="130"/>
      <c r="Y92" s="131">
        <f t="shared" si="958"/>
        <v>0</v>
      </c>
      <c r="Z92" s="130"/>
      <c r="AA92" s="131">
        <f t="shared" si="959"/>
        <v>0</v>
      </c>
      <c r="AB92" s="130"/>
      <c r="AC92" s="131">
        <f t="shared" si="960"/>
        <v>0</v>
      </c>
      <c r="AD92" s="132"/>
      <c r="AE92" s="131">
        <f t="shared" si="961"/>
        <v>0</v>
      </c>
      <c r="AF92" s="132"/>
      <c r="AG92" s="131">
        <f t="shared" si="962"/>
        <v>0</v>
      </c>
      <c r="AH92" s="132"/>
      <c r="AI92" s="131">
        <f t="shared" si="963"/>
        <v>0</v>
      </c>
      <c r="AJ92" s="132"/>
      <c r="AK92" s="132"/>
      <c r="AL92" s="132"/>
      <c r="AM92" s="132"/>
      <c r="AN92" s="130"/>
      <c r="AO92" s="131">
        <f t="shared" si="964"/>
        <v>0</v>
      </c>
      <c r="AP92" s="132"/>
      <c r="AQ92" s="131">
        <f t="shared" si="965"/>
        <v>0</v>
      </c>
      <c r="AR92" s="130"/>
      <c r="AS92" s="131">
        <f t="shared" si="966"/>
        <v>0</v>
      </c>
      <c r="AT92" s="130"/>
      <c r="AU92" s="131">
        <f t="shared" si="967"/>
        <v>0</v>
      </c>
      <c r="AV92" s="132"/>
      <c r="AW92" s="131">
        <f t="shared" si="968"/>
        <v>0</v>
      </c>
      <c r="AX92" s="132"/>
      <c r="AY92" s="131">
        <f t="shared" si="969"/>
        <v>0</v>
      </c>
      <c r="AZ92" s="130"/>
      <c r="BA92" s="131">
        <f t="shared" si="970"/>
        <v>0</v>
      </c>
      <c r="BB92" s="130"/>
      <c r="BC92" s="131">
        <f t="shared" si="971"/>
        <v>0</v>
      </c>
      <c r="BD92" s="130"/>
      <c r="BE92" s="131">
        <f t="shared" si="972"/>
        <v>0</v>
      </c>
      <c r="BF92" s="130"/>
      <c r="BG92" s="131">
        <f t="shared" si="973"/>
        <v>0</v>
      </c>
      <c r="BH92" s="130"/>
      <c r="BI92" s="131">
        <f t="shared" si="974"/>
        <v>0</v>
      </c>
      <c r="BJ92" s="132">
        <v>0</v>
      </c>
      <c r="BK92" s="132">
        <v>0</v>
      </c>
      <c r="BL92" s="130"/>
      <c r="BM92" s="131">
        <f t="shared" si="975"/>
        <v>0</v>
      </c>
      <c r="BN92" s="130"/>
      <c r="BO92" s="131">
        <f t="shared" si="976"/>
        <v>0</v>
      </c>
      <c r="BP92" s="130"/>
      <c r="BQ92" s="131">
        <f t="shared" si="977"/>
        <v>0</v>
      </c>
      <c r="BR92" s="130"/>
      <c r="BS92" s="131">
        <f t="shared" si="978"/>
        <v>0</v>
      </c>
      <c r="BT92" s="130"/>
      <c r="BU92" s="131">
        <f t="shared" si="979"/>
        <v>0</v>
      </c>
      <c r="BV92" s="130"/>
      <c r="BW92" s="131">
        <f t="shared" si="980"/>
        <v>0</v>
      </c>
      <c r="BX92" s="130"/>
      <c r="BY92" s="131">
        <f t="shared" si="981"/>
        <v>0</v>
      </c>
      <c r="BZ92" s="130"/>
      <c r="CA92" s="131">
        <f t="shared" si="982"/>
        <v>0</v>
      </c>
      <c r="CB92" s="134"/>
      <c r="CC92" s="131">
        <f t="shared" si="983"/>
        <v>0</v>
      </c>
      <c r="CD92" s="130"/>
      <c r="CE92" s="131">
        <f t="shared" si="983"/>
        <v>0</v>
      </c>
      <c r="CF92" s="132"/>
      <c r="CG92" s="131">
        <f t="shared" si="984"/>
        <v>0</v>
      </c>
      <c r="CH92" s="130"/>
      <c r="CI92" s="131">
        <f t="shared" si="985"/>
        <v>0</v>
      </c>
      <c r="CJ92" s="130"/>
      <c r="CK92" s="131">
        <f t="shared" si="986"/>
        <v>0</v>
      </c>
      <c r="CL92" s="130"/>
      <c r="CM92" s="131">
        <f t="shared" si="987"/>
        <v>0</v>
      </c>
      <c r="CN92" s="130"/>
      <c r="CO92" s="131">
        <f t="shared" si="988"/>
        <v>0</v>
      </c>
      <c r="CP92" s="130"/>
      <c r="CQ92" s="135">
        <f t="shared" si="989"/>
        <v>0</v>
      </c>
      <c r="CR92" s="130"/>
      <c r="CS92" s="135">
        <f t="shared" si="990"/>
        <v>0</v>
      </c>
      <c r="CT92" s="130"/>
      <c r="CU92" s="135">
        <f t="shared" si="1029"/>
        <v>0</v>
      </c>
      <c r="CV92" s="132"/>
      <c r="CW92" s="135">
        <f t="shared" si="1014"/>
        <v>0</v>
      </c>
      <c r="CX92" s="132"/>
      <c r="CY92" s="135">
        <f t="shared" si="1015"/>
        <v>0</v>
      </c>
      <c r="CZ92" s="132"/>
      <c r="DA92" s="135">
        <f t="shared" si="1016"/>
        <v>0</v>
      </c>
      <c r="DB92" s="130"/>
      <c r="DC92" s="135">
        <f t="shared" si="1017"/>
        <v>0</v>
      </c>
      <c r="DD92" s="130"/>
      <c r="DE92" s="135">
        <f t="shared" si="1018"/>
        <v>0</v>
      </c>
      <c r="DF92" s="130">
        <v>0</v>
      </c>
      <c r="DG92" s="135">
        <v>0</v>
      </c>
      <c r="DH92" s="132"/>
      <c r="DI92" s="135">
        <f t="shared" si="1019"/>
        <v>0</v>
      </c>
      <c r="DJ92" s="130"/>
      <c r="DK92" s="135">
        <f t="shared" si="1020"/>
        <v>0</v>
      </c>
      <c r="DL92" s="130"/>
      <c r="DM92" s="135">
        <f t="shared" si="1021"/>
        <v>0</v>
      </c>
      <c r="DN92" s="130"/>
      <c r="DO92" s="135">
        <f t="shared" si="1022"/>
        <v>0</v>
      </c>
      <c r="DP92" s="130"/>
      <c r="DQ92" s="135">
        <f t="shared" si="1023"/>
        <v>0</v>
      </c>
      <c r="DR92" s="130"/>
      <c r="DS92" s="135">
        <f t="shared" si="1024"/>
        <v>0</v>
      </c>
      <c r="DT92" s="130"/>
      <c r="DU92" s="135">
        <f t="shared" si="1025"/>
        <v>0</v>
      </c>
      <c r="DV92" s="130"/>
      <c r="DW92" s="135">
        <f t="shared" si="1026"/>
        <v>0</v>
      </c>
      <c r="DX92" s="130"/>
      <c r="DY92" s="135">
        <f t="shared" si="1027"/>
        <v>0</v>
      </c>
      <c r="DZ92" s="130"/>
      <c r="EA92" s="135">
        <f t="shared" si="1006"/>
        <v>0</v>
      </c>
      <c r="EB92" s="130"/>
      <c r="EC92" s="135">
        <f t="shared" si="1007"/>
        <v>0</v>
      </c>
      <c r="ED92" s="130"/>
      <c r="EE92" s="131">
        <f t="shared" si="1008"/>
        <v>0</v>
      </c>
      <c r="EF92" s="130"/>
      <c r="EG92" s="131">
        <f t="shared" si="1009"/>
        <v>0</v>
      </c>
      <c r="EH92" s="130"/>
      <c r="EI92" s="132"/>
      <c r="EJ92" s="130"/>
      <c r="EK92" s="132"/>
      <c r="EL92" s="130"/>
      <c r="EM92" s="131">
        <f t="shared" si="1010"/>
        <v>0</v>
      </c>
      <c r="EN92" s="130"/>
      <c r="EO92" s="131">
        <f t="shared" si="1011"/>
        <v>0</v>
      </c>
      <c r="EP92" s="130"/>
      <c r="EQ92" s="132"/>
      <c r="ER92" s="136"/>
      <c r="ES92" s="136"/>
      <c r="ET92" s="151"/>
      <c r="EU92" s="151"/>
      <c r="EV92" s="151"/>
      <c r="EW92" s="151"/>
      <c r="EX92" s="151"/>
      <c r="EY92" s="151"/>
      <c r="EZ92" s="137">
        <f t="shared" si="1012"/>
        <v>0</v>
      </c>
      <c r="FA92" s="137">
        <f t="shared" si="1012"/>
        <v>0</v>
      </c>
    </row>
    <row r="93" spans="1:157" s="196" customFormat="1" ht="15.75" customHeight="1" x14ac:dyDescent="0.25">
      <c r="A93" s="122"/>
      <c r="B93" s="122">
        <v>62</v>
      </c>
      <c r="C93" s="123" t="s">
        <v>321</v>
      </c>
      <c r="D93" s="182" t="s">
        <v>322</v>
      </c>
      <c r="E93" s="125">
        <v>15030</v>
      </c>
      <c r="F93" s="184">
        <v>3.14</v>
      </c>
      <c r="G93" s="127"/>
      <c r="H93" s="128">
        <v>1</v>
      </c>
      <c r="I93" s="194"/>
      <c r="J93" s="183">
        <v>1.4</v>
      </c>
      <c r="K93" s="183">
        <v>1.68</v>
      </c>
      <c r="L93" s="183">
        <v>2.23</v>
      </c>
      <c r="M93" s="186">
        <v>2.57</v>
      </c>
      <c r="N93" s="130"/>
      <c r="O93" s="131">
        <f t="shared" si="957"/>
        <v>0</v>
      </c>
      <c r="P93" s="187"/>
      <c r="Q93" s="131">
        <f t="shared" si="957"/>
        <v>0</v>
      </c>
      <c r="R93" s="131"/>
      <c r="S93" s="131">
        <v>0</v>
      </c>
      <c r="T93" s="131"/>
      <c r="U93" s="131"/>
      <c r="V93" s="132"/>
      <c r="W93" s="131">
        <f t="shared" si="1028"/>
        <v>0</v>
      </c>
      <c r="X93" s="130"/>
      <c r="Y93" s="131">
        <f t="shared" si="958"/>
        <v>0</v>
      </c>
      <c r="Z93" s="130"/>
      <c r="AA93" s="131">
        <f t="shared" si="959"/>
        <v>0</v>
      </c>
      <c r="AB93" s="130"/>
      <c r="AC93" s="131">
        <f t="shared" si="960"/>
        <v>0</v>
      </c>
      <c r="AD93" s="132"/>
      <c r="AE93" s="131">
        <f t="shared" si="961"/>
        <v>0</v>
      </c>
      <c r="AF93" s="132"/>
      <c r="AG93" s="131">
        <f t="shared" si="962"/>
        <v>0</v>
      </c>
      <c r="AH93" s="132"/>
      <c r="AI93" s="131">
        <f t="shared" si="963"/>
        <v>0</v>
      </c>
      <c r="AJ93" s="132"/>
      <c r="AK93" s="132"/>
      <c r="AL93" s="132"/>
      <c r="AM93" s="132"/>
      <c r="AN93" s="130"/>
      <c r="AO93" s="131">
        <f t="shared" si="964"/>
        <v>0</v>
      </c>
      <c r="AP93" s="132"/>
      <c r="AQ93" s="131">
        <f t="shared" si="965"/>
        <v>0</v>
      </c>
      <c r="AR93" s="130"/>
      <c r="AS93" s="131">
        <f t="shared" si="966"/>
        <v>0</v>
      </c>
      <c r="AT93" s="130"/>
      <c r="AU93" s="131">
        <f t="shared" si="967"/>
        <v>0</v>
      </c>
      <c r="AV93" s="132"/>
      <c r="AW93" s="131">
        <f t="shared" si="968"/>
        <v>0</v>
      </c>
      <c r="AX93" s="132"/>
      <c r="AY93" s="131">
        <f t="shared" si="969"/>
        <v>0</v>
      </c>
      <c r="AZ93" s="130"/>
      <c r="BA93" s="131">
        <f t="shared" si="970"/>
        <v>0</v>
      </c>
      <c r="BB93" s="130"/>
      <c r="BC93" s="131">
        <f t="shared" si="971"/>
        <v>0</v>
      </c>
      <c r="BD93" s="130"/>
      <c r="BE93" s="131">
        <f t="shared" si="972"/>
        <v>0</v>
      </c>
      <c r="BF93" s="130"/>
      <c r="BG93" s="131">
        <f t="shared" si="973"/>
        <v>0</v>
      </c>
      <c r="BH93" s="130"/>
      <c r="BI93" s="131">
        <f t="shared" si="974"/>
        <v>0</v>
      </c>
      <c r="BJ93" s="132">
        <v>0</v>
      </c>
      <c r="BK93" s="132">
        <v>0</v>
      </c>
      <c r="BL93" s="130"/>
      <c r="BM93" s="131">
        <f t="shared" si="975"/>
        <v>0</v>
      </c>
      <c r="BN93" s="130"/>
      <c r="BO93" s="131">
        <f t="shared" si="976"/>
        <v>0</v>
      </c>
      <c r="BP93" s="130"/>
      <c r="BQ93" s="131">
        <f t="shared" si="977"/>
        <v>0</v>
      </c>
      <c r="BR93" s="130"/>
      <c r="BS93" s="131">
        <f t="shared" si="978"/>
        <v>0</v>
      </c>
      <c r="BT93" s="130"/>
      <c r="BU93" s="131">
        <f t="shared" si="979"/>
        <v>0</v>
      </c>
      <c r="BV93" s="130"/>
      <c r="BW93" s="131">
        <f t="shared" si="980"/>
        <v>0</v>
      </c>
      <c r="BX93" s="130"/>
      <c r="BY93" s="131">
        <f t="shared" si="981"/>
        <v>0</v>
      </c>
      <c r="BZ93" s="130"/>
      <c r="CA93" s="131">
        <f t="shared" si="982"/>
        <v>0</v>
      </c>
      <c r="CB93" s="134"/>
      <c r="CC93" s="131">
        <f t="shared" si="983"/>
        <v>0</v>
      </c>
      <c r="CD93" s="130"/>
      <c r="CE93" s="131">
        <f t="shared" si="983"/>
        <v>0</v>
      </c>
      <c r="CF93" s="132"/>
      <c r="CG93" s="131">
        <f t="shared" si="984"/>
        <v>0</v>
      </c>
      <c r="CH93" s="130"/>
      <c r="CI93" s="131">
        <f t="shared" si="985"/>
        <v>0</v>
      </c>
      <c r="CJ93" s="130"/>
      <c r="CK93" s="131">
        <f t="shared" si="986"/>
        <v>0</v>
      </c>
      <c r="CL93" s="130"/>
      <c r="CM93" s="131">
        <f t="shared" si="987"/>
        <v>0</v>
      </c>
      <c r="CN93" s="130"/>
      <c r="CO93" s="131">
        <f t="shared" si="988"/>
        <v>0</v>
      </c>
      <c r="CP93" s="130"/>
      <c r="CQ93" s="135">
        <f t="shared" si="989"/>
        <v>0</v>
      </c>
      <c r="CR93" s="130"/>
      <c r="CS93" s="135">
        <f t="shared" si="990"/>
        <v>0</v>
      </c>
      <c r="CT93" s="130"/>
      <c r="CU93" s="135">
        <f t="shared" si="1029"/>
        <v>0</v>
      </c>
      <c r="CV93" s="132"/>
      <c r="CW93" s="135">
        <f t="shared" si="1014"/>
        <v>0</v>
      </c>
      <c r="CX93" s="132"/>
      <c r="CY93" s="135">
        <f t="shared" si="1015"/>
        <v>0</v>
      </c>
      <c r="CZ93" s="132"/>
      <c r="DA93" s="135">
        <f t="shared" si="1016"/>
        <v>0</v>
      </c>
      <c r="DB93" s="130"/>
      <c r="DC93" s="135">
        <f t="shared" si="1017"/>
        <v>0</v>
      </c>
      <c r="DD93" s="130"/>
      <c r="DE93" s="135">
        <f t="shared" si="1018"/>
        <v>0</v>
      </c>
      <c r="DF93" s="130">
        <v>0</v>
      </c>
      <c r="DG93" s="135">
        <v>0</v>
      </c>
      <c r="DH93" s="132"/>
      <c r="DI93" s="135">
        <f t="shared" si="1019"/>
        <v>0</v>
      </c>
      <c r="DJ93" s="130"/>
      <c r="DK93" s="135">
        <f t="shared" si="1020"/>
        <v>0</v>
      </c>
      <c r="DL93" s="130"/>
      <c r="DM93" s="135">
        <f t="shared" si="1021"/>
        <v>0</v>
      </c>
      <c r="DN93" s="130"/>
      <c r="DO93" s="135">
        <f t="shared" si="1022"/>
        <v>0</v>
      </c>
      <c r="DP93" s="130"/>
      <c r="DQ93" s="135">
        <f t="shared" si="1023"/>
        <v>0</v>
      </c>
      <c r="DR93" s="130"/>
      <c r="DS93" s="135">
        <f t="shared" si="1024"/>
        <v>0</v>
      </c>
      <c r="DT93" s="130"/>
      <c r="DU93" s="135">
        <f t="shared" si="1025"/>
        <v>0</v>
      </c>
      <c r="DV93" s="130"/>
      <c r="DW93" s="135">
        <f t="shared" si="1026"/>
        <v>0</v>
      </c>
      <c r="DX93" s="130"/>
      <c r="DY93" s="135">
        <f t="shared" si="1027"/>
        <v>0</v>
      </c>
      <c r="DZ93" s="130"/>
      <c r="EA93" s="135">
        <f t="shared" si="1006"/>
        <v>0</v>
      </c>
      <c r="EB93" s="130"/>
      <c r="EC93" s="135">
        <f t="shared" si="1007"/>
        <v>0</v>
      </c>
      <c r="ED93" s="130"/>
      <c r="EE93" s="131">
        <f t="shared" si="1008"/>
        <v>0</v>
      </c>
      <c r="EF93" s="130"/>
      <c r="EG93" s="131">
        <f t="shared" si="1009"/>
        <v>0</v>
      </c>
      <c r="EH93" s="130"/>
      <c r="EI93" s="132"/>
      <c r="EJ93" s="130"/>
      <c r="EK93" s="132"/>
      <c r="EL93" s="130"/>
      <c r="EM93" s="131">
        <f t="shared" si="1010"/>
        <v>0</v>
      </c>
      <c r="EN93" s="130"/>
      <c r="EO93" s="131">
        <f t="shared" si="1011"/>
        <v>0</v>
      </c>
      <c r="EP93" s="130"/>
      <c r="EQ93" s="132"/>
      <c r="ER93" s="136"/>
      <c r="ES93" s="136"/>
      <c r="ET93" s="151"/>
      <c r="EU93" s="151"/>
      <c r="EV93" s="151"/>
      <c r="EW93" s="151"/>
      <c r="EX93" s="151"/>
      <c r="EY93" s="151"/>
      <c r="EZ93" s="137">
        <f t="shared" si="1012"/>
        <v>0</v>
      </c>
      <c r="FA93" s="137">
        <f t="shared" si="1012"/>
        <v>0</v>
      </c>
    </row>
    <row r="94" spans="1:157" s="196" customFormat="1" ht="15.75" customHeight="1" x14ac:dyDescent="0.25">
      <c r="A94" s="122"/>
      <c r="B94" s="122">
        <v>63</v>
      </c>
      <c r="C94" s="123" t="s">
        <v>323</v>
      </c>
      <c r="D94" s="182" t="s">
        <v>324</v>
      </c>
      <c r="E94" s="125">
        <v>15030</v>
      </c>
      <c r="F94" s="126">
        <v>3.8</v>
      </c>
      <c r="G94" s="127"/>
      <c r="H94" s="128">
        <v>1</v>
      </c>
      <c r="I94" s="194"/>
      <c r="J94" s="183">
        <v>1.4</v>
      </c>
      <c r="K94" s="183">
        <v>1.68</v>
      </c>
      <c r="L94" s="183">
        <v>2.23</v>
      </c>
      <c r="M94" s="186">
        <v>2.57</v>
      </c>
      <c r="N94" s="130"/>
      <c r="O94" s="131">
        <f t="shared" si="957"/>
        <v>0</v>
      </c>
      <c r="P94" s="187"/>
      <c r="Q94" s="131">
        <f t="shared" si="957"/>
        <v>0</v>
      </c>
      <c r="R94" s="131"/>
      <c r="S94" s="131">
        <v>0</v>
      </c>
      <c r="T94" s="131"/>
      <c r="U94" s="131"/>
      <c r="V94" s="132"/>
      <c r="W94" s="131">
        <f t="shared" si="1028"/>
        <v>0</v>
      </c>
      <c r="X94" s="130"/>
      <c r="Y94" s="131">
        <f t="shared" si="958"/>
        <v>0</v>
      </c>
      <c r="Z94" s="130"/>
      <c r="AA94" s="131">
        <f t="shared" si="959"/>
        <v>0</v>
      </c>
      <c r="AB94" s="130"/>
      <c r="AC94" s="131">
        <f t="shared" si="960"/>
        <v>0</v>
      </c>
      <c r="AD94" s="132"/>
      <c r="AE94" s="131">
        <f t="shared" si="961"/>
        <v>0</v>
      </c>
      <c r="AF94" s="132"/>
      <c r="AG94" s="131">
        <f t="shared" si="962"/>
        <v>0</v>
      </c>
      <c r="AH94" s="132"/>
      <c r="AI94" s="131">
        <f t="shared" si="963"/>
        <v>0</v>
      </c>
      <c r="AJ94" s="132"/>
      <c r="AK94" s="132"/>
      <c r="AL94" s="132"/>
      <c r="AM94" s="132"/>
      <c r="AN94" s="130"/>
      <c r="AO94" s="131">
        <f t="shared" si="964"/>
        <v>0</v>
      </c>
      <c r="AP94" s="132"/>
      <c r="AQ94" s="131">
        <f t="shared" si="965"/>
        <v>0</v>
      </c>
      <c r="AR94" s="130"/>
      <c r="AS94" s="131">
        <f t="shared" si="966"/>
        <v>0</v>
      </c>
      <c r="AT94" s="130"/>
      <c r="AU94" s="131">
        <f t="shared" si="967"/>
        <v>0</v>
      </c>
      <c r="AV94" s="132"/>
      <c r="AW94" s="131">
        <f t="shared" si="968"/>
        <v>0</v>
      </c>
      <c r="AX94" s="132"/>
      <c r="AY94" s="131">
        <f t="shared" si="969"/>
        <v>0</v>
      </c>
      <c r="AZ94" s="130"/>
      <c r="BA94" s="131">
        <f t="shared" si="970"/>
        <v>0</v>
      </c>
      <c r="BB94" s="130"/>
      <c r="BC94" s="131">
        <f t="shared" si="971"/>
        <v>0</v>
      </c>
      <c r="BD94" s="130"/>
      <c r="BE94" s="131">
        <f t="shared" si="972"/>
        <v>0</v>
      </c>
      <c r="BF94" s="130"/>
      <c r="BG94" s="131">
        <f t="shared" si="973"/>
        <v>0</v>
      </c>
      <c r="BH94" s="130"/>
      <c r="BI94" s="131">
        <f t="shared" si="974"/>
        <v>0</v>
      </c>
      <c r="BJ94" s="132">
        <v>0</v>
      </c>
      <c r="BK94" s="132">
        <v>0</v>
      </c>
      <c r="BL94" s="130"/>
      <c r="BM94" s="131">
        <f t="shared" si="975"/>
        <v>0</v>
      </c>
      <c r="BN94" s="130"/>
      <c r="BO94" s="131">
        <f t="shared" si="976"/>
        <v>0</v>
      </c>
      <c r="BP94" s="130"/>
      <c r="BQ94" s="131">
        <f t="shared" si="977"/>
        <v>0</v>
      </c>
      <c r="BR94" s="130"/>
      <c r="BS94" s="131">
        <f t="shared" si="978"/>
        <v>0</v>
      </c>
      <c r="BT94" s="130"/>
      <c r="BU94" s="131">
        <f t="shared" si="979"/>
        <v>0</v>
      </c>
      <c r="BV94" s="130"/>
      <c r="BW94" s="131">
        <f t="shared" si="980"/>
        <v>0</v>
      </c>
      <c r="BX94" s="130"/>
      <c r="BY94" s="131">
        <f t="shared" si="981"/>
        <v>0</v>
      </c>
      <c r="BZ94" s="130"/>
      <c r="CA94" s="131">
        <f t="shared" si="982"/>
        <v>0</v>
      </c>
      <c r="CB94" s="134"/>
      <c r="CC94" s="131">
        <f t="shared" si="983"/>
        <v>0</v>
      </c>
      <c r="CD94" s="130"/>
      <c r="CE94" s="131">
        <f t="shared" si="983"/>
        <v>0</v>
      </c>
      <c r="CF94" s="132"/>
      <c r="CG94" s="131">
        <f t="shared" si="984"/>
        <v>0</v>
      </c>
      <c r="CH94" s="130"/>
      <c r="CI94" s="131">
        <f t="shared" si="985"/>
        <v>0</v>
      </c>
      <c r="CJ94" s="130"/>
      <c r="CK94" s="131">
        <f t="shared" si="986"/>
        <v>0</v>
      </c>
      <c r="CL94" s="130"/>
      <c r="CM94" s="131">
        <f t="shared" si="987"/>
        <v>0</v>
      </c>
      <c r="CN94" s="130"/>
      <c r="CO94" s="131">
        <f t="shared" si="988"/>
        <v>0</v>
      </c>
      <c r="CP94" s="130"/>
      <c r="CQ94" s="135">
        <f t="shared" si="989"/>
        <v>0</v>
      </c>
      <c r="CR94" s="130"/>
      <c r="CS94" s="135">
        <f t="shared" si="990"/>
        <v>0</v>
      </c>
      <c r="CT94" s="130"/>
      <c r="CU94" s="135">
        <f t="shared" si="1029"/>
        <v>0</v>
      </c>
      <c r="CV94" s="132"/>
      <c r="CW94" s="135">
        <f t="shared" si="1014"/>
        <v>0</v>
      </c>
      <c r="CX94" s="132"/>
      <c r="CY94" s="135">
        <f t="shared" si="1015"/>
        <v>0</v>
      </c>
      <c r="CZ94" s="132"/>
      <c r="DA94" s="135">
        <f t="shared" si="1016"/>
        <v>0</v>
      </c>
      <c r="DB94" s="130"/>
      <c r="DC94" s="135">
        <f t="shared" si="1017"/>
        <v>0</v>
      </c>
      <c r="DD94" s="130"/>
      <c r="DE94" s="135">
        <f t="shared" si="1018"/>
        <v>0</v>
      </c>
      <c r="DF94" s="130">
        <v>0</v>
      </c>
      <c r="DG94" s="135">
        <v>0</v>
      </c>
      <c r="DH94" s="132"/>
      <c r="DI94" s="135">
        <f t="shared" si="1019"/>
        <v>0</v>
      </c>
      <c r="DJ94" s="130"/>
      <c r="DK94" s="135">
        <f t="shared" si="1020"/>
        <v>0</v>
      </c>
      <c r="DL94" s="130"/>
      <c r="DM94" s="135">
        <f t="shared" si="1021"/>
        <v>0</v>
      </c>
      <c r="DN94" s="130"/>
      <c r="DO94" s="135">
        <f t="shared" si="1022"/>
        <v>0</v>
      </c>
      <c r="DP94" s="130"/>
      <c r="DQ94" s="135">
        <f t="shared" si="1023"/>
        <v>0</v>
      </c>
      <c r="DR94" s="130"/>
      <c r="DS94" s="135">
        <f t="shared" si="1024"/>
        <v>0</v>
      </c>
      <c r="DT94" s="130"/>
      <c r="DU94" s="135">
        <f t="shared" si="1025"/>
        <v>0</v>
      </c>
      <c r="DV94" s="130"/>
      <c r="DW94" s="135">
        <f t="shared" si="1026"/>
        <v>0</v>
      </c>
      <c r="DX94" s="130"/>
      <c r="DY94" s="135">
        <f t="shared" si="1027"/>
        <v>0</v>
      </c>
      <c r="DZ94" s="130"/>
      <c r="EA94" s="135">
        <f t="shared" si="1006"/>
        <v>0</v>
      </c>
      <c r="EB94" s="130"/>
      <c r="EC94" s="135">
        <f t="shared" si="1007"/>
        <v>0</v>
      </c>
      <c r="ED94" s="130"/>
      <c r="EE94" s="131">
        <f t="shared" si="1008"/>
        <v>0</v>
      </c>
      <c r="EF94" s="130"/>
      <c r="EG94" s="131">
        <f t="shared" si="1009"/>
        <v>0</v>
      </c>
      <c r="EH94" s="130"/>
      <c r="EI94" s="132"/>
      <c r="EJ94" s="130"/>
      <c r="EK94" s="132"/>
      <c r="EL94" s="130"/>
      <c r="EM94" s="131">
        <f t="shared" si="1010"/>
        <v>0</v>
      </c>
      <c r="EN94" s="130"/>
      <c r="EO94" s="131">
        <f t="shared" si="1011"/>
        <v>0</v>
      </c>
      <c r="EP94" s="130"/>
      <c r="EQ94" s="132"/>
      <c r="ER94" s="136"/>
      <c r="ES94" s="136"/>
      <c r="ET94" s="151"/>
      <c r="EU94" s="151"/>
      <c r="EV94" s="151"/>
      <c r="EW94" s="151"/>
      <c r="EX94" s="151"/>
      <c r="EY94" s="151"/>
      <c r="EZ94" s="137">
        <f t="shared" si="1012"/>
        <v>0</v>
      </c>
      <c r="FA94" s="137">
        <f t="shared" si="1012"/>
        <v>0</v>
      </c>
    </row>
    <row r="95" spans="1:157" s="196" customFormat="1" ht="15.75" customHeight="1" x14ac:dyDescent="0.25">
      <c r="A95" s="122"/>
      <c r="B95" s="122">
        <v>64</v>
      </c>
      <c r="C95" s="123" t="s">
        <v>325</v>
      </c>
      <c r="D95" s="182" t="s">
        <v>326</v>
      </c>
      <c r="E95" s="125">
        <v>15030</v>
      </c>
      <c r="F95" s="126">
        <v>4.7</v>
      </c>
      <c r="G95" s="127"/>
      <c r="H95" s="128">
        <v>1</v>
      </c>
      <c r="I95" s="194"/>
      <c r="J95" s="183">
        <v>1.4</v>
      </c>
      <c r="K95" s="183">
        <v>1.68</v>
      </c>
      <c r="L95" s="183">
        <v>2.23</v>
      </c>
      <c r="M95" s="186">
        <v>2.57</v>
      </c>
      <c r="N95" s="130"/>
      <c r="O95" s="131">
        <f t="shared" si="957"/>
        <v>0</v>
      </c>
      <c r="P95" s="187"/>
      <c r="Q95" s="131">
        <f t="shared" si="957"/>
        <v>0</v>
      </c>
      <c r="R95" s="131"/>
      <c r="S95" s="131">
        <v>0</v>
      </c>
      <c r="T95" s="131"/>
      <c r="U95" s="131"/>
      <c r="V95" s="132"/>
      <c r="W95" s="131">
        <f t="shared" si="1028"/>
        <v>0</v>
      </c>
      <c r="X95" s="130"/>
      <c r="Y95" s="131">
        <f t="shared" si="958"/>
        <v>0</v>
      </c>
      <c r="Z95" s="130"/>
      <c r="AA95" s="131">
        <f t="shared" si="959"/>
        <v>0</v>
      </c>
      <c r="AB95" s="130"/>
      <c r="AC95" s="131">
        <f t="shared" si="960"/>
        <v>0</v>
      </c>
      <c r="AD95" s="132"/>
      <c r="AE95" s="131">
        <f t="shared" si="961"/>
        <v>0</v>
      </c>
      <c r="AF95" s="132"/>
      <c r="AG95" s="131">
        <f t="shared" si="962"/>
        <v>0</v>
      </c>
      <c r="AH95" s="132"/>
      <c r="AI95" s="131">
        <f t="shared" si="963"/>
        <v>0</v>
      </c>
      <c r="AJ95" s="132"/>
      <c r="AK95" s="132"/>
      <c r="AL95" s="132"/>
      <c r="AM95" s="132"/>
      <c r="AN95" s="130"/>
      <c r="AO95" s="131">
        <f t="shared" si="964"/>
        <v>0</v>
      </c>
      <c r="AP95" s="132"/>
      <c r="AQ95" s="131">
        <f t="shared" si="965"/>
        <v>0</v>
      </c>
      <c r="AR95" s="130"/>
      <c r="AS95" s="131">
        <f t="shared" si="966"/>
        <v>0</v>
      </c>
      <c r="AT95" s="130"/>
      <c r="AU95" s="131">
        <f t="shared" si="967"/>
        <v>0</v>
      </c>
      <c r="AV95" s="132"/>
      <c r="AW95" s="131">
        <f t="shared" si="968"/>
        <v>0</v>
      </c>
      <c r="AX95" s="132"/>
      <c r="AY95" s="131">
        <f t="shared" si="969"/>
        <v>0</v>
      </c>
      <c r="AZ95" s="130"/>
      <c r="BA95" s="131">
        <f t="shared" si="970"/>
        <v>0</v>
      </c>
      <c r="BB95" s="130"/>
      <c r="BC95" s="131">
        <f t="shared" si="971"/>
        <v>0</v>
      </c>
      <c r="BD95" s="130"/>
      <c r="BE95" s="131">
        <f t="shared" si="972"/>
        <v>0</v>
      </c>
      <c r="BF95" s="130"/>
      <c r="BG95" s="131">
        <f t="shared" si="973"/>
        <v>0</v>
      </c>
      <c r="BH95" s="130"/>
      <c r="BI95" s="131">
        <f t="shared" si="974"/>
        <v>0</v>
      </c>
      <c r="BJ95" s="132">
        <v>0</v>
      </c>
      <c r="BK95" s="132">
        <v>0</v>
      </c>
      <c r="BL95" s="130"/>
      <c r="BM95" s="131">
        <f t="shared" si="975"/>
        <v>0</v>
      </c>
      <c r="BN95" s="130"/>
      <c r="BO95" s="131">
        <f t="shared" si="976"/>
        <v>0</v>
      </c>
      <c r="BP95" s="130"/>
      <c r="BQ95" s="131">
        <f t="shared" si="977"/>
        <v>0</v>
      </c>
      <c r="BR95" s="130"/>
      <c r="BS95" s="131">
        <f t="shared" si="978"/>
        <v>0</v>
      </c>
      <c r="BT95" s="130"/>
      <c r="BU95" s="131">
        <f t="shared" si="979"/>
        <v>0</v>
      </c>
      <c r="BV95" s="130"/>
      <c r="BW95" s="131">
        <f t="shared" si="980"/>
        <v>0</v>
      </c>
      <c r="BX95" s="130"/>
      <c r="BY95" s="131">
        <f t="shared" si="981"/>
        <v>0</v>
      </c>
      <c r="BZ95" s="130"/>
      <c r="CA95" s="131">
        <f t="shared" si="982"/>
        <v>0</v>
      </c>
      <c r="CB95" s="134"/>
      <c r="CC95" s="131">
        <f t="shared" si="983"/>
        <v>0</v>
      </c>
      <c r="CD95" s="130"/>
      <c r="CE95" s="131">
        <f t="shared" si="983"/>
        <v>0</v>
      </c>
      <c r="CF95" s="132"/>
      <c r="CG95" s="131">
        <f t="shared" si="984"/>
        <v>0</v>
      </c>
      <c r="CH95" s="130"/>
      <c r="CI95" s="131">
        <f t="shared" si="985"/>
        <v>0</v>
      </c>
      <c r="CJ95" s="130"/>
      <c r="CK95" s="131">
        <f t="shared" si="986"/>
        <v>0</v>
      </c>
      <c r="CL95" s="130"/>
      <c r="CM95" s="131">
        <f t="shared" si="987"/>
        <v>0</v>
      </c>
      <c r="CN95" s="130"/>
      <c r="CO95" s="131">
        <f t="shared" si="988"/>
        <v>0</v>
      </c>
      <c r="CP95" s="130"/>
      <c r="CQ95" s="135">
        <f t="shared" si="989"/>
        <v>0</v>
      </c>
      <c r="CR95" s="130"/>
      <c r="CS95" s="135">
        <f t="shared" si="990"/>
        <v>0</v>
      </c>
      <c r="CT95" s="130"/>
      <c r="CU95" s="135">
        <f t="shared" si="1029"/>
        <v>0</v>
      </c>
      <c r="CV95" s="132"/>
      <c r="CW95" s="135">
        <f t="shared" si="1014"/>
        <v>0</v>
      </c>
      <c r="CX95" s="132"/>
      <c r="CY95" s="135">
        <f t="shared" si="1015"/>
        <v>0</v>
      </c>
      <c r="CZ95" s="132"/>
      <c r="DA95" s="135">
        <f t="shared" si="1016"/>
        <v>0</v>
      </c>
      <c r="DB95" s="130"/>
      <c r="DC95" s="135">
        <f t="shared" si="1017"/>
        <v>0</v>
      </c>
      <c r="DD95" s="130"/>
      <c r="DE95" s="135">
        <f t="shared" si="1018"/>
        <v>0</v>
      </c>
      <c r="DF95" s="130">
        <v>0</v>
      </c>
      <c r="DG95" s="135">
        <v>0</v>
      </c>
      <c r="DH95" s="132"/>
      <c r="DI95" s="135">
        <f t="shared" si="1019"/>
        <v>0</v>
      </c>
      <c r="DJ95" s="130"/>
      <c r="DK95" s="135">
        <f t="shared" si="1020"/>
        <v>0</v>
      </c>
      <c r="DL95" s="130"/>
      <c r="DM95" s="135">
        <f t="shared" si="1021"/>
        <v>0</v>
      </c>
      <c r="DN95" s="130"/>
      <c r="DO95" s="135">
        <f t="shared" si="1022"/>
        <v>0</v>
      </c>
      <c r="DP95" s="130"/>
      <c r="DQ95" s="135">
        <f t="shared" si="1023"/>
        <v>0</v>
      </c>
      <c r="DR95" s="130"/>
      <c r="DS95" s="135">
        <f t="shared" si="1024"/>
        <v>0</v>
      </c>
      <c r="DT95" s="130"/>
      <c r="DU95" s="135">
        <f t="shared" si="1025"/>
        <v>0</v>
      </c>
      <c r="DV95" s="130"/>
      <c r="DW95" s="135">
        <f t="shared" si="1026"/>
        <v>0</v>
      </c>
      <c r="DX95" s="130"/>
      <c r="DY95" s="135">
        <f t="shared" si="1027"/>
        <v>0</v>
      </c>
      <c r="DZ95" s="130"/>
      <c r="EA95" s="135">
        <f t="shared" si="1006"/>
        <v>0</v>
      </c>
      <c r="EB95" s="130"/>
      <c r="EC95" s="135">
        <f t="shared" si="1007"/>
        <v>0</v>
      </c>
      <c r="ED95" s="130"/>
      <c r="EE95" s="131">
        <f t="shared" si="1008"/>
        <v>0</v>
      </c>
      <c r="EF95" s="130"/>
      <c r="EG95" s="131">
        <f t="shared" si="1009"/>
        <v>0</v>
      </c>
      <c r="EH95" s="130"/>
      <c r="EI95" s="132"/>
      <c r="EJ95" s="130"/>
      <c r="EK95" s="132"/>
      <c r="EL95" s="130"/>
      <c r="EM95" s="131">
        <f t="shared" si="1010"/>
        <v>0</v>
      </c>
      <c r="EN95" s="130"/>
      <c r="EO95" s="131">
        <f t="shared" si="1011"/>
        <v>0</v>
      </c>
      <c r="EP95" s="130"/>
      <c r="EQ95" s="132"/>
      <c r="ER95" s="136"/>
      <c r="ES95" s="136"/>
      <c r="ET95" s="151"/>
      <c r="EU95" s="151"/>
      <c r="EV95" s="151"/>
      <c r="EW95" s="151"/>
      <c r="EX95" s="151"/>
      <c r="EY95" s="151"/>
      <c r="EZ95" s="137">
        <f t="shared" si="1012"/>
        <v>0</v>
      </c>
      <c r="FA95" s="137">
        <f t="shared" si="1012"/>
        <v>0</v>
      </c>
    </row>
    <row r="96" spans="1:157" s="196" customFormat="1" ht="30.75" customHeight="1" x14ac:dyDescent="0.25">
      <c r="A96" s="122"/>
      <c r="B96" s="122">
        <v>65</v>
      </c>
      <c r="C96" s="123" t="s">
        <v>327</v>
      </c>
      <c r="D96" s="182" t="s">
        <v>328</v>
      </c>
      <c r="E96" s="125">
        <v>15030</v>
      </c>
      <c r="F96" s="126">
        <v>26.65</v>
      </c>
      <c r="G96" s="127"/>
      <c r="H96" s="128">
        <v>1</v>
      </c>
      <c r="I96" s="194"/>
      <c r="J96" s="183">
        <v>1.4</v>
      </c>
      <c r="K96" s="183">
        <v>1.68</v>
      </c>
      <c r="L96" s="183">
        <v>2.23</v>
      </c>
      <c r="M96" s="186">
        <v>2.57</v>
      </c>
      <c r="N96" s="130"/>
      <c r="O96" s="131">
        <f t="shared" si="957"/>
        <v>0</v>
      </c>
      <c r="P96" s="187"/>
      <c r="Q96" s="131">
        <f t="shared" si="957"/>
        <v>0</v>
      </c>
      <c r="R96" s="131"/>
      <c r="S96" s="131">
        <v>0</v>
      </c>
      <c r="T96" s="131"/>
      <c r="U96" s="131"/>
      <c r="V96" s="132"/>
      <c r="W96" s="131">
        <f t="shared" si="1028"/>
        <v>0</v>
      </c>
      <c r="X96" s="130"/>
      <c r="Y96" s="131">
        <f t="shared" si="958"/>
        <v>0</v>
      </c>
      <c r="Z96" s="130"/>
      <c r="AA96" s="131">
        <f t="shared" si="959"/>
        <v>0</v>
      </c>
      <c r="AB96" s="130"/>
      <c r="AC96" s="131">
        <f t="shared" si="960"/>
        <v>0</v>
      </c>
      <c r="AD96" s="132"/>
      <c r="AE96" s="131">
        <f t="shared" si="961"/>
        <v>0</v>
      </c>
      <c r="AF96" s="132"/>
      <c r="AG96" s="131">
        <f t="shared" si="962"/>
        <v>0</v>
      </c>
      <c r="AH96" s="132"/>
      <c r="AI96" s="131">
        <f t="shared" si="963"/>
        <v>0</v>
      </c>
      <c r="AJ96" s="132"/>
      <c r="AK96" s="132"/>
      <c r="AL96" s="132"/>
      <c r="AM96" s="132"/>
      <c r="AN96" s="130"/>
      <c r="AO96" s="131">
        <f t="shared" si="964"/>
        <v>0</v>
      </c>
      <c r="AP96" s="132"/>
      <c r="AQ96" s="131">
        <f t="shared" si="965"/>
        <v>0</v>
      </c>
      <c r="AR96" s="130"/>
      <c r="AS96" s="131">
        <f t="shared" si="966"/>
        <v>0</v>
      </c>
      <c r="AT96" s="130"/>
      <c r="AU96" s="131">
        <f t="shared" si="967"/>
        <v>0</v>
      </c>
      <c r="AV96" s="132"/>
      <c r="AW96" s="131">
        <f t="shared" si="968"/>
        <v>0</v>
      </c>
      <c r="AX96" s="132"/>
      <c r="AY96" s="131">
        <f t="shared" si="969"/>
        <v>0</v>
      </c>
      <c r="AZ96" s="130"/>
      <c r="BA96" s="131">
        <f t="shared" si="970"/>
        <v>0</v>
      </c>
      <c r="BB96" s="130"/>
      <c r="BC96" s="131">
        <f t="shared" si="971"/>
        <v>0</v>
      </c>
      <c r="BD96" s="130"/>
      <c r="BE96" s="131">
        <f t="shared" si="972"/>
        <v>0</v>
      </c>
      <c r="BF96" s="130"/>
      <c r="BG96" s="131">
        <f t="shared" si="973"/>
        <v>0</v>
      </c>
      <c r="BH96" s="130"/>
      <c r="BI96" s="131">
        <f t="shared" si="974"/>
        <v>0</v>
      </c>
      <c r="BJ96" s="132">
        <v>0</v>
      </c>
      <c r="BK96" s="132">
        <v>0</v>
      </c>
      <c r="BL96" s="130"/>
      <c r="BM96" s="131">
        <f t="shared" si="975"/>
        <v>0</v>
      </c>
      <c r="BN96" s="130"/>
      <c r="BO96" s="131">
        <f t="shared" si="976"/>
        <v>0</v>
      </c>
      <c r="BP96" s="130"/>
      <c r="BQ96" s="131">
        <f t="shared" si="977"/>
        <v>0</v>
      </c>
      <c r="BR96" s="130"/>
      <c r="BS96" s="131">
        <f t="shared" si="978"/>
        <v>0</v>
      </c>
      <c r="BT96" s="130"/>
      <c r="BU96" s="131">
        <f t="shared" si="979"/>
        <v>0</v>
      </c>
      <c r="BV96" s="130"/>
      <c r="BW96" s="131">
        <f t="shared" si="980"/>
        <v>0</v>
      </c>
      <c r="BX96" s="130"/>
      <c r="BY96" s="131">
        <f t="shared" si="981"/>
        <v>0</v>
      </c>
      <c r="BZ96" s="130"/>
      <c r="CA96" s="131">
        <f t="shared" si="982"/>
        <v>0</v>
      </c>
      <c r="CB96" s="134"/>
      <c r="CC96" s="131">
        <f t="shared" si="983"/>
        <v>0</v>
      </c>
      <c r="CD96" s="130"/>
      <c r="CE96" s="131">
        <f t="shared" si="983"/>
        <v>0</v>
      </c>
      <c r="CF96" s="132"/>
      <c r="CG96" s="131">
        <f t="shared" si="984"/>
        <v>0</v>
      </c>
      <c r="CH96" s="130"/>
      <c r="CI96" s="131">
        <f t="shared" si="985"/>
        <v>0</v>
      </c>
      <c r="CJ96" s="130"/>
      <c r="CK96" s="131">
        <f t="shared" si="986"/>
        <v>0</v>
      </c>
      <c r="CL96" s="130"/>
      <c r="CM96" s="131">
        <f t="shared" si="987"/>
        <v>0</v>
      </c>
      <c r="CN96" s="151"/>
      <c r="CO96" s="131">
        <f t="shared" si="988"/>
        <v>0</v>
      </c>
      <c r="CP96" s="130"/>
      <c r="CQ96" s="135">
        <f t="shared" si="989"/>
        <v>0</v>
      </c>
      <c r="CR96" s="130"/>
      <c r="CS96" s="135">
        <f t="shared" si="990"/>
        <v>0</v>
      </c>
      <c r="CT96" s="130"/>
      <c r="CU96" s="135">
        <f t="shared" si="1029"/>
        <v>0</v>
      </c>
      <c r="CV96" s="132"/>
      <c r="CW96" s="135">
        <f t="shared" si="1014"/>
        <v>0</v>
      </c>
      <c r="CX96" s="132"/>
      <c r="CY96" s="135">
        <f t="shared" si="1015"/>
        <v>0</v>
      </c>
      <c r="CZ96" s="132"/>
      <c r="DA96" s="135">
        <f t="shared" si="1016"/>
        <v>0</v>
      </c>
      <c r="DB96" s="130"/>
      <c r="DC96" s="135">
        <f t="shared" si="1017"/>
        <v>0</v>
      </c>
      <c r="DD96" s="130"/>
      <c r="DE96" s="135">
        <f t="shared" si="1018"/>
        <v>0</v>
      </c>
      <c r="DF96" s="130">
        <v>0</v>
      </c>
      <c r="DG96" s="135">
        <v>0</v>
      </c>
      <c r="DH96" s="132"/>
      <c r="DI96" s="135">
        <f t="shared" si="1019"/>
        <v>0</v>
      </c>
      <c r="DJ96" s="130"/>
      <c r="DK96" s="135">
        <f t="shared" si="1020"/>
        <v>0</v>
      </c>
      <c r="DL96" s="130"/>
      <c r="DM96" s="135">
        <f t="shared" si="1021"/>
        <v>0</v>
      </c>
      <c r="DN96" s="130"/>
      <c r="DO96" s="135">
        <f t="shared" si="1022"/>
        <v>0</v>
      </c>
      <c r="DP96" s="130"/>
      <c r="DQ96" s="135">
        <f t="shared" si="1023"/>
        <v>0</v>
      </c>
      <c r="DR96" s="130"/>
      <c r="DS96" s="135">
        <f t="shared" si="1024"/>
        <v>0</v>
      </c>
      <c r="DT96" s="130"/>
      <c r="DU96" s="135">
        <f t="shared" si="1025"/>
        <v>0</v>
      </c>
      <c r="DV96" s="130"/>
      <c r="DW96" s="135">
        <f t="shared" si="1026"/>
        <v>0</v>
      </c>
      <c r="DX96" s="130"/>
      <c r="DY96" s="135">
        <f t="shared" si="1027"/>
        <v>0</v>
      </c>
      <c r="DZ96" s="130"/>
      <c r="EA96" s="135">
        <f t="shared" si="1006"/>
        <v>0</v>
      </c>
      <c r="EB96" s="130"/>
      <c r="EC96" s="135">
        <f t="shared" si="1007"/>
        <v>0</v>
      </c>
      <c r="ED96" s="130"/>
      <c r="EE96" s="131">
        <f t="shared" si="1008"/>
        <v>0</v>
      </c>
      <c r="EF96" s="130"/>
      <c r="EG96" s="131">
        <f t="shared" si="1009"/>
        <v>0</v>
      </c>
      <c r="EH96" s="130"/>
      <c r="EI96" s="132"/>
      <c r="EJ96" s="130"/>
      <c r="EK96" s="132"/>
      <c r="EL96" s="130"/>
      <c r="EM96" s="131">
        <f t="shared" si="1010"/>
        <v>0</v>
      </c>
      <c r="EN96" s="130"/>
      <c r="EO96" s="131">
        <f t="shared" si="1011"/>
        <v>0</v>
      </c>
      <c r="EP96" s="130"/>
      <c r="EQ96" s="132"/>
      <c r="ER96" s="136"/>
      <c r="ES96" s="136"/>
      <c r="ET96" s="151"/>
      <c r="EU96" s="151"/>
      <c r="EV96" s="151"/>
      <c r="EW96" s="151"/>
      <c r="EX96" s="151"/>
      <c r="EY96" s="151"/>
      <c r="EZ96" s="137">
        <f t="shared" si="1012"/>
        <v>0</v>
      </c>
      <c r="FA96" s="137">
        <f t="shared" si="1012"/>
        <v>0</v>
      </c>
    </row>
    <row r="97" spans="1:157" s="196" customFormat="1" ht="30" customHeight="1" x14ac:dyDescent="0.25">
      <c r="A97" s="122"/>
      <c r="B97" s="122">
        <v>66</v>
      </c>
      <c r="C97" s="123" t="s">
        <v>329</v>
      </c>
      <c r="D97" s="182" t="s">
        <v>330</v>
      </c>
      <c r="E97" s="125">
        <v>15030</v>
      </c>
      <c r="F97" s="184">
        <v>4.09</v>
      </c>
      <c r="G97" s="222">
        <v>0.78380000000000005</v>
      </c>
      <c r="H97" s="128">
        <v>1</v>
      </c>
      <c r="I97" s="194"/>
      <c r="J97" s="183">
        <v>1.4</v>
      </c>
      <c r="K97" s="183">
        <v>1.68</v>
      </c>
      <c r="L97" s="183">
        <v>2.23</v>
      </c>
      <c r="M97" s="186">
        <v>2.57</v>
      </c>
      <c r="N97" s="130"/>
      <c r="O97" s="149">
        <f t="shared" ref="O97:Q100" si="1030">(N97*$E97*$F97*((1-$G97)+$G97*$J97*$H97*O$11))</f>
        <v>0</v>
      </c>
      <c r="P97" s="187"/>
      <c r="Q97" s="149">
        <f t="shared" si="1030"/>
        <v>0</v>
      </c>
      <c r="R97" s="149"/>
      <c r="S97" s="149">
        <v>0</v>
      </c>
      <c r="T97" s="149"/>
      <c r="U97" s="149">
        <v>0</v>
      </c>
      <c r="V97" s="132"/>
      <c r="W97" s="149">
        <f t="shared" ref="W97:W100" si="1031">(V97*$E97*$F97*((1-$G97)+$G97*$J97*$H97*W$11))</f>
        <v>0</v>
      </c>
      <c r="X97" s="130"/>
      <c r="Y97" s="149">
        <f t="shared" ref="Y97:Y100" si="1032">(X97*$E97*$F97*((1-$G97)+$G97*$J97*$H97*Y$11))</f>
        <v>0</v>
      </c>
      <c r="Z97" s="130"/>
      <c r="AA97" s="149">
        <f t="shared" ref="AA97:AA100" si="1033">(Z97*$E97*$F97*((1-$G97)+$G97*$J97*$H97*AA$11))</f>
        <v>0</v>
      </c>
      <c r="AB97" s="130"/>
      <c r="AC97" s="149">
        <f t="shared" ref="AC97:AC100" si="1034">(AB97*$E97*$F97*((1-$G97)+$G97*$J97*$H97*AC$11))</f>
        <v>0</v>
      </c>
      <c r="AD97" s="132"/>
      <c r="AE97" s="149">
        <f t="shared" ref="AE97:AE100" si="1035">(AD97*$E97*$F97*((1-$G97)+$G97*$J97*$H97*AE$11))</f>
        <v>0</v>
      </c>
      <c r="AF97" s="132"/>
      <c r="AG97" s="149">
        <f t="shared" ref="AG97:AG100" si="1036">(AF97*$E97*$F97*((1-$G97)+$G97*$J97*$H97*AG$11))</f>
        <v>0</v>
      </c>
      <c r="AH97" s="132"/>
      <c r="AI97" s="149">
        <f t="shared" ref="AI97:AI100" si="1037">(AH97*$E97*$F97*((1-$G97)+$G97*$J97*$H97*AI$11))</f>
        <v>0</v>
      </c>
      <c r="AJ97" s="132"/>
      <c r="AK97" s="149">
        <f>(AJ97*$E97*$F97*((1-$G97)+$G97*$K97*$H97))</f>
        <v>0</v>
      </c>
      <c r="AL97" s="132"/>
      <c r="AM97" s="132"/>
      <c r="AN97" s="130"/>
      <c r="AO97" s="149">
        <f t="shared" ref="AO97:AO100" si="1038">(AN97*$E97*$F97*((1-$G97)+$G97*$J97*$H97*AO$11))</f>
        <v>0</v>
      </c>
      <c r="AP97" s="132"/>
      <c r="AQ97" s="149">
        <f t="shared" ref="AQ97:AQ100" si="1039">(AP97*$E97*$F97*((1-$G97)+$G97*$J97*$H97*AQ$11))</f>
        <v>0</v>
      </c>
      <c r="AR97" s="130"/>
      <c r="AS97" s="149">
        <f t="shared" ref="AS97:AS100" si="1040">(AR97*$E97*$F97*((1-$G97)+$G97*$J97*$H97*AS$11))</f>
        <v>0</v>
      </c>
      <c r="AT97" s="130"/>
      <c r="AU97" s="149">
        <f t="shared" ref="AU97:AU100" si="1041">(AT97*$E97*$F97*((1-$G97)+$G97*$J97*$H97*AU$11))</f>
        <v>0</v>
      </c>
      <c r="AV97" s="132"/>
      <c r="AW97" s="149">
        <f t="shared" ref="AW97:AW100" si="1042">(AV97*$E97*$F97*((1-$G97)+$G97*$J97*$H97*AW$11))</f>
        <v>0</v>
      </c>
      <c r="AX97" s="132"/>
      <c r="AY97" s="149">
        <f t="shared" ref="AY97:AY100" si="1043">(AX97*$E97*$F97*((1-$G97)+$G97*$J97*$H97*AY$11))</f>
        <v>0</v>
      </c>
      <c r="AZ97" s="130"/>
      <c r="BA97" s="149">
        <f t="shared" ref="BA97:BA100" si="1044">(AZ97*$E97*$F97*((1-$G97)+$G97*$J97*$H97*BA$11))</f>
        <v>0</v>
      </c>
      <c r="BB97" s="130"/>
      <c r="BC97" s="149">
        <f t="shared" ref="BC97:BC100" si="1045">(BB97*$E97*$F97*((1-$G97)+$G97*$J97*$H97*BC$11))</f>
        <v>0</v>
      </c>
      <c r="BD97" s="130"/>
      <c r="BE97" s="149">
        <f t="shared" ref="BE97:BE100" si="1046">(BD97*$E97*$F97*((1-$G97)+$G97*$J97*$H97*BE$11))</f>
        <v>0</v>
      </c>
      <c r="BF97" s="130"/>
      <c r="BG97" s="149">
        <f t="shared" ref="BG97:BG100" si="1047">(BF97*$E97*$F97*((1-$G97)+$G97*$J97*$H97*BG$11))</f>
        <v>0</v>
      </c>
      <c r="BH97" s="130"/>
      <c r="BI97" s="149">
        <f t="shared" ref="BI97:BI100" si="1048">(BH97*$E97*$F97*((1-$G97)+$G97*$J97*$H97*BI$11))</f>
        <v>0</v>
      </c>
      <c r="BJ97" s="132">
        <v>0</v>
      </c>
      <c r="BK97" s="132">
        <v>0</v>
      </c>
      <c r="BL97" s="130"/>
      <c r="BM97" s="149">
        <f t="shared" ref="BM97:BM100" si="1049">(BL97*$E97*$F97*((1-$G97)+$G97*$J97*$H97*BM$11))</f>
        <v>0</v>
      </c>
      <c r="BN97" s="130"/>
      <c r="BO97" s="149">
        <f t="shared" ref="BO97:BO100" si="1050">(BN97*$E97*$F97*((1-$G97)+$G97*$J97*$H97*BO$11))</f>
        <v>0</v>
      </c>
      <c r="BP97" s="130"/>
      <c r="BQ97" s="149">
        <f t="shared" ref="BQ97:BQ100" si="1051">(BP97*$E97*$F97*((1-$G97)+$G97*$J97*$H97*BQ$11))</f>
        <v>0</v>
      </c>
      <c r="BR97" s="130"/>
      <c r="BS97" s="149">
        <f t="shared" ref="BS97:BS100" si="1052">(BR97*$E97*$F97*((1-$G97)+$G97*$J97*$H97*BS$11))</f>
        <v>0</v>
      </c>
      <c r="BT97" s="130"/>
      <c r="BU97" s="149">
        <f t="shared" ref="BU97:BU100" si="1053">(BT97*$E97*$F97*((1-$G97)+$G97*$J97*$H97*BU$11))</f>
        <v>0</v>
      </c>
      <c r="BV97" s="130"/>
      <c r="BW97" s="149">
        <f t="shared" ref="BW97:BW100" si="1054">(BV97*$E97*$F97*((1-$G97)+$G97*$J97*$H97*BW$11))</f>
        <v>0</v>
      </c>
      <c r="BX97" s="130"/>
      <c r="BY97" s="149">
        <f t="shared" ref="BY97:BY100" si="1055">(BX97*$E97*$F97*((1-$G97)+$G97*$J97*$H97*BY$11))</f>
        <v>0</v>
      </c>
      <c r="BZ97" s="130"/>
      <c r="CA97" s="149">
        <f t="shared" ref="CA97:CA100" si="1056">(BZ97*$E97*$F97*((1-$G97)+$G97*$J97*$H97*CA$11))</f>
        <v>0</v>
      </c>
      <c r="CB97" s="134"/>
      <c r="CC97" s="149">
        <f t="shared" ref="CC97:CE100" si="1057">(CB97*$E97*$F97*((1-$G97)+$G97*$J97*$H97*CC$11))</f>
        <v>0</v>
      </c>
      <c r="CD97" s="130"/>
      <c r="CE97" s="149">
        <f t="shared" si="1057"/>
        <v>0</v>
      </c>
      <c r="CF97" s="132"/>
      <c r="CG97" s="149">
        <f t="shared" ref="CG97:CG100" si="1058">(CF97*$E97*$F97*((1-$G97)+$G97*$J97*$H97*CG$11))</f>
        <v>0</v>
      </c>
      <c r="CH97" s="130"/>
      <c r="CI97" s="149">
        <f t="shared" ref="CI97:CI100" si="1059">(CH97*$E97*$F97*((1-$G97)+$G97*$J97*$H97*CI$11))</f>
        <v>0</v>
      </c>
      <c r="CJ97" s="130"/>
      <c r="CK97" s="149">
        <f t="shared" ref="CK97:CK100" si="1060">(CJ97*$E97*$F97*((1-$G97)+$G97*$J97*$H97*CK$11))</f>
        <v>0</v>
      </c>
      <c r="CL97" s="130"/>
      <c r="CM97" s="149">
        <f t="shared" ref="CM97:CM100" si="1061">(CL97*$E97*$F97*((1-$G97)+$G97*$J97*$H97*CM$11))</f>
        <v>0</v>
      </c>
      <c r="CN97" s="130"/>
      <c r="CO97" s="149">
        <f t="shared" ref="CO97:CO100" si="1062">(CN97*$E97*$F97*((1-$G97)+$G97*$J97*$H97*CO$11))</f>
        <v>0</v>
      </c>
      <c r="CP97" s="130"/>
      <c r="CQ97" s="149">
        <f t="shared" ref="CQ97:CS100" si="1063">(CP97*$E97*$F97*((1-$G97)+$G97*$K97*$H97))</f>
        <v>0</v>
      </c>
      <c r="CR97" s="130"/>
      <c r="CS97" s="149">
        <f t="shared" si="1063"/>
        <v>0</v>
      </c>
      <c r="CT97" s="130"/>
      <c r="CU97" s="149">
        <f t="shared" ref="CU97:CU100" si="1064">(CT97*$E97*$F97*((1-$G97)+$G97*$K97*$H97))</f>
        <v>0</v>
      </c>
      <c r="CV97" s="132"/>
      <c r="CW97" s="149">
        <f t="shared" ref="CW97:CW100" si="1065">(CV97*$E97*$F97*((1-$G97)+$G97*$K97*$H97))</f>
        <v>0</v>
      </c>
      <c r="CX97" s="132"/>
      <c r="CY97" s="149">
        <f t="shared" ref="CY97:CY100" si="1066">(CX97*$E97*$F97*((1-$G97)+$G97*$K97*$H97))</f>
        <v>0</v>
      </c>
      <c r="CZ97" s="132"/>
      <c r="DA97" s="149">
        <f t="shared" ref="DA97:DA100" si="1067">(CZ97*$E97*$F97*((1-$G97)+$G97*$K97*$H97))</f>
        <v>0</v>
      </c>
      <c r="DB97" s="130"/>
      <c r="DC97" s="149">
        <f t="shared" ref="DC97:DC100" si="1068">(DB97*$E97*$F97*((1-$G97)+$G97*$K97*$H97))</f>
        <v>0</v>
      </c>
      <c r="DD97" s="130"/>
      <c r="DE97" s="149">
        <f t="shared" ref="DE97:DE100" si="1069">(DD97*$E97*$F97*((1-$G97)+$G97*$K97*$H97))</f>
        <v>0</v>
      </c>
      <c r="DF97" s="130">
        <v>0</v>
      </c>
      <c r="DG97" s="149">
        <v>0</v>
      </c>
      <c r="DH97" s="132"/>
      <c r="DI97" s="149">
        <f t="shared" ref="DI97:DI100" si="1070">(DH97*$E97*$F97*((1-$G97)+$G97*$K97*$H97))</f>
        <v>0</v>
      </c>
      <c r="DJ97" s="130"/>
      <c r="DK97" s="149">
        <f t="shared" ref="DK97:DK100" si="1071">(DJ97*$E97*$F97*((1-$G97)+$G97*$K97*$H97))</f>
        <v>0</v>
      </c>
      <c r="DL97" s="130"/>
      <c r="DM97" s="149">
        <f t="shared" ref="DM97:DM100" si="1072">(DL97*$E97*$F97*((1-$G97)+$G97*$K97*$H97))</f>
        <v>0</v>
      </c>
      <c r="DN97" s="130"/>
      <c r="DO97" s="149">
        <f t="shared" ref="DO97:DO100" si="1073">(DN97*$E97*$F97*((1-$G97)+$G97*$K97*$H97))</f>
        <v>0</v>
      </c>
      <c r="DP97" s="130"/>
      <c r="DQ97" s="149">
        <f t="shared" ref="DQ97:DQ100" si="1074">(DP97*$E97*$F97*((1-$G97)+$G97*$K97*$H97))</f>
        <v>0</v>
      </c>
      <c r="DR97" s="130"/>
      <c r="DS97" s="149">
        <f t="shared" ref="DS97:DS100" si="1075">(DR97*$E97*$F97*((1-$G97)+$G97*$K97*$H97))</f>
        <v>0</v>
      </c>
      <c r="DT97" s="130"/>
      <c r="DU97" s="149">
        <f t="shared" ref="DU97:DU100" si="1076">(DT97*$E97*$F97*((1-$G97)+$G97*$K97*$H97))</f>
        <v>0</v>
      </c>
      <c r="DV97" s="130"/>
      <c r="DW97" s="149">
        <f t="shared" ref="DW97:DW100" si="1077">(DV97*$E97*$F97*((1-$G97)+$G97*$K97*$H97))</f>
        <v>0</v>
      </c>
      <c r="DX97" s="130"/>
      <c r="DY97" s="149">
        <f t="shared" ref="DY97:DY100" si="1078">(DX97*$E97*$F97*((1-$G97)+$G97*$K97*$H97))</f>
        <v>0</v>
      </c>
      <c r="DZ97" s="130"/>
      <c r="EA97" s="149">
        <f t="shared" ref="EA97:EA100" si="1079">(DZ97*$E97*$F97*((1-$G97)+$G97*$J97*$H97*EA$11))</f>
        <v>0</v>
      </c>
      <c r="EB97" s="130"/>
      <c r="EC97" s="149">
        <f t="shared" ref="EC97:EC100" si="1080">(EB97*$E97*$F97*((1-$G97)+$G97*$M97*$H97*EC$11))</f>
        <v>0</v>
      </c>
      <c r="ED97" s="130"/>
      <c r="EE97" s="149">
        <f t="shared" ref="EE97:EE100" si="1081">(ED97*$E97*$F97*((1-$G97)+$G97*$J97*$H97*EE$11))</f>
        <v>0</v>
      </c>
      <c r="EF97" s="130"/>
      <c r="EG97" s="149">
        <f t="shared" ref="EG97:EG100" si="1082">(EF97*$E97*$F97*((1-$G97)+$G97*$J97*$H97*EG$11))</f>
        <v>0</v>
      </c>
      <c r="EH97" s="130"/>
      <c r="EI97" s="132"/>
      <c r="EJ97" s="130"/>
      <c r="EK97" s="132"/>
      <c r="EL97" s="130"/>
      <c r="EM97" s="149">
        <f t="shared" ref="EM97:EM100" si="1083">(EL97*$E97*$F97*((1-$G97)+$G97*$J97*$H97*EM$11))</f>
        <v>0</v>
      </c>
      <c r="EN97" s="130"/>
      <c r="EO97" s="149">
        <f t="shared" ref="EO97:EO100" si="1084">(EN97*$E97*$F97*((1-$G97)+$G97*$J97*$H97*EO$11))</f>
        <v>0</v>
      </c>
      <c r="EP97" s="130"/>
      <c r="EQ97" s="132"/>
      <c r="ER97" s="136"/>
      <c r="ES97" s="136"/>
      <c r="ET97" s="151"/>
      <c r="EU97" s="151"/>
      <c r="EV97" s="151"/>
      <c r="EW97" s="151"/>
      <c r="EX97" s="151"/>
      <c r="EY97" s="151"/>
      <c r="EZ97" s="137">
        <f t="shared" si="1012"/>
        <v>0</v>
      </c>
      <c r="FA97" s="137">
        <f t="shared" si="1012"/>
        <v>0</v>
      </c>
    </row>
    <row r="98" spans="1:157" s="196" customFormat="1" ht="30" customHeight="1" x14ac:dyDescent="0.25">
      <c r="A98" s="122"/>
      <c r="B98" s="122">
        <v>67</v>
      </c>
      <c r="C98" s="123" t="s">
        <v>331</v>
      </c>
      <c r="D98" s="182" t="s">
        <v>332</v>
      </c>
      <c r="E98" s="125">
        <v>15030</v>
      </c>
      <c r="F98" s="184">
        <v>4.96</v>
      </c>
      <c r="G98" s="222">
        <v>0.82640000000000002</v>
      </c>
      <c r="H98" s="128">
        <v>1</v>
      </c>
      <c r="I98" s="194"/>
      <c r="J98" s="183">
        <v>1.4</v>
      </c>
      <c r="K98" s="183">
        <v>1.68</v>
      </c>
      <c r="L98" s="183">
        <v>2.23</v>
      </c>
      <c r="M98" s="186">
        <v>2.57</v>
      </c>
      <c r="N98" s="130"/>
      <c r="O98" s="149">
        <f t="shared" si="1030"/>
        <v>0</v>
      </c>
      <c r="P98" s="187"/>
      <c r="Q98" s="149">
        <f t="shared" si="1030"/>
        <v>0</v>
      </c>
      <c r="R98" s="149"/>
      <c r="S98" s="149">
        <v>0</v>
      </c>
      <c r="T98" s="149"/>
      <c r="U98" s="149">
        <v>0</v>
      </c>
      <c r="V98" s="132"/>
      <c r="W98" s="149">
        <f t="shared" si="1031"/>
        <v>0</v>
      </c>
      <c r="X98" s="130"/>
      <c r="Y98" s="149">
        <f t="shared" si="1032"/>
        <v>0</v>
      </c>
      <c r="Z98" s="130"/>
      <c r="AA98" s="149">
        <f t="shared" si="1033"/>
        <v>0</v>
      </c>
      <c r="AB98" s="130"/>
      <c r="AC98" s="149">
        <f t="shared" si="1034"/>
        <v>0</v>
      </c>
      <c r="AD98" s="132"/>
      <c r="AE98" s="149">
        <f t="shared" si="1035"/>
        <v>0</v>
      </c>
      <c r="AF98" s="132"/>
      <c r="AG98" s="149">
        <f t="shared" si="1036"/>
        <v>0</v>
      </c>
      <c r="AH98" s="132"/>
      <c r="AI98" s="149">
        <f t="shared" si="1037"/>
        <v>0</v>
      </c>
      <c r="AJ98" s="132"/>
      <c r="AK98" s="149">
        <f>(AJ98*$E98*$F98*((1-$G98)+$G98*$K98*$H98))</f>
        <v>0</v>
      </c>
      <c r="AL98" s="132"/>
      <c r="AM98" s="132"/>
      <c r="AN98" s="130"/>
      <c r="AO98" s="149">
        <f t="shared" si="1038"/>
        <v>0</v>
      </c>
      <c r="AP98" s="132"/>
      <c r="AQ98" s="149">
        <f t="shared" si="1039"/>
        <v>0</v>
      </c>
      <c r="AR98" s="130"/>
      <c r="AS98" s="149">
        <f t="shared" si="1040"/>
        <v>0</v>
      </c>
      <c r="AT98" s="130"/>
      <c r="AU98" s="149">
        <f t="shared" si="1041"/>
        <v>0</v>
      </c>
      <c r="AV98" s="132"/>
      <c r="AW98" s="149">
        <f t="shared" si="1042"/>
        <v>0</v>
      </c>
      <c r="AX98" s="132"/>
      <c r="AY98" s="149">
        <f t="shared" si="1043"/>
        <v>0</v>
      </c>
      <c r="AZ98" s="130"/>
      <c r="BA98" s="149">
        <f t="shared" si="1044"/>
        <v>0</v>
      </c>
      <c r="BB98" s="130"/>
      <c r="BC98" s="149">
        <f t="shared" si="1045"/>
        <v>0</v>
      </c>
      <c r="BD98" s="130"/>
      <c r="BE98" s="149">
        <f t="shared" si="1046"/>
        <v>0</v>
      </c>
      <c r="BF98" s="130"/>
      <c r="BG98" s="149">
        <f t="shared" si="1047"/>
        <v>0</v>
      </c>
      <c r="BH98" s="130"/>
      <c r="BI98" s="149">
        <f t="shared" si="1048"/>
        <v>0</v>
      </c>
      <c r="BJ98" s="132">
        <v>0</v>
      </c>
      <c r="BK98" s="132">
        <v>0</v>
      </c>
      <c r="BL98" s="130"/>
      <c r="BM98" s="149">
        <f t="shared" si="1049"/>
        <v>0</v>
      </c>
      <c r="BN98" s="130"/>
      <c r="BO98" s="149">
        <f t="shared" si="1050"/>
        <v>0</v>
      </c>
      <c r="BP98" s="130"/>
      <c r="BQ98" s="149">
        <f t="shared" si="1051"/>
        <v>0</v>
      </c>
      <c r="BR98" s="130"/>
      <c r="BS98" s="149">
        <f t="shared" si="1052"/>
        <v>0</v>
      </c>
      <c r="BT98" s="130"/>
      <c r="BU98" s="149">
        <f t="shared" si="1053"/>
        <v>0</v>
      </c>
      <c r="BV98" s="130"/>
      <c r="BW98" s="149">
        <f t="shared" si="1054"/>
        <v>0</v>
      </c>
      <c r="BX98" s="130"/>
      <c r="BY98" s="149">
        <f t="shared" si="1055"/>
        <v>0</v>
      </c>
      <c r="BZ98" s="130"/>
      <c r="CA98" s="149">
        <f t="shared" si="1056"/>
        <v>0</v>
      </c>
      <c r="CB98" s="134"/>
      <c r="CC98" s="149">
        <f t="shared" si="1057"/>
        <v>0</v>
      </c>
      <c r="CD98" s="130"/>
      <c r="CE98" s="149">
        <f t="shared" si="1057"/>
        <v>0</v>
      </c>
      <c r="CF98" s="132"/>
      <c r="CG98" s="149">
        <f t="shared" si="1058"/>
        <v>0</v>
      </c>
      <c r="CH98" s="130"/>
      <c r="CI98" s="149">
        <f t="shared" si="1059"/>
        <v>0</v>
      </c>
      <c r="CJ98" s="130"/>
      <c r="CK98" s="149">
        <f t="shared" si="1060"/>
        <v>0</v>
      </c>
      <c r="CL98" s="130"/>
      <c r="CM98" s="149">
        <f t="shared" si="1061"/>
        <v>0</v>
      </c>
      <c r="CN98" s="130"/>
      <c r="CO98" s="149">
        <f t="shared" si="1062"/>
        <v>0</v>
      </c>
      <c r="CP98" s="130"/>
      <c r="CQ98" s="149">
        <f t="shared" si="1063"/>
        <v>0</v>
      </c>
      <c r="CR98" s="130"/>
      <c r="CS98" s="149">
        <f t="shared" si="1063"/>
        <v>0</v>
      </c>
      <c r="CT98" s="130"/>
      <c r="CU98" s="149">
        <f t="shared" si="1064"/>
        <v>0</v>
      </c>
      <c r="CV98" s="132"/>
      <c r="CW98" s="149">
        <f t="shared" si="1065"/>
        <v>0</v>
      </c>
      <c r="CX98" s="132"/>
      <c r="CY98" s="149">
        <f t="shared" si="1066"/>
        <v>0</v>
      </c>
      <c r="CZ98" s="132"/>
      <c r="DA98" s="149">
        <f t="shared" si="1067"/>
        <v>0</v>
      </c>
      <c r="DB98" s="130"/>
      <c r="DC98" s="149">
        <f t="shared" si="1068"/>
        <v>0</v>
      </c>
      <c r="DD98" s="130"/>
      <c r="DE98" s="149">
        <f t="shared" si="1069"/>
        <v>0</v>
      </c>
      <c r="DF98" s="130">
        <v>0</v>
      </c>
      <c r="DG98" s="149">
        <v>0</v>
      </c>
      <c r="DH98" s="132"/>
      <c r="DI98" s="149">
        <f t="shared" si="1070"/>
        <v>0</v>
      </c>
      <c r="DJ98" s="130"/>
      <c r="DK98" s="149">
        <f t="shared" si="1071"/>
        <v>0</v>
      </c>
      <c r="DL98" s="130"/>
      <c r="DM98" s="149">
        <f t="shared" si="1072"/>
        <v>0</v>
      </c>
      <c r="DN98" s="130"/>
      <c r="DO98" s="149">
        <f t="shared" si="1073"/>
        <v>0</v>
      </c>
      <c r="DP98" s="130"/>
      <c r="DQ98" s="149">
        <f t="shared" si="1074"/>
        <v>0</v>
      </c>
      <c r="DR98" s="130"/>
      <c r="DS98" s="149">
        <f t="shared" si="1075"/>
        <v>0</v>
      </c>
      <c r="DT98" s="130"/>
      <c r="DU98" s="149">
        <f t="shared" si="1076"/>
        <v>0</v>
      </c>
      <c r="DV98" s="130"/>
      <c r="DW98" s="149">
        <f t="shared" si="1077"/>
        <v>0</v>
      </c>
      <c r="DX98" s="130"/>
      <c r="DY98" s="149">
        <f t="shared" si="1078"/>
        <v>0</v>
      </c>
      <c r="DZ98" s="130"/>
      <c r="EA98" s="149">
        <f t="shared" si="1079"/>
        <v>0</v>
      </c>
      <c r="EB98" s="130"/>
      <c r="EC98" s="149">
        <f t="shared" si="1080"/>
        <v>0</v>
      </c>
      <c r="ED98" s="130"/>
      <c r="EE98" s="149">
        <f t="shared" si="1081"/>
        <v>0</v>
      </c>
      <c r="EF98" s="130"/>
      <c r="EG98" s="149">
        <f t="shared" si="1082"/>
        <v>0</v>
      </c>
      <c r="EH98" s="130"/>
      <c r="EI98" s="132"/>
      <c r="EJ98" s="130"/>
      <c r="EK98" s="132"/>
      <c r="EL98" s="130"/>
      <c r="EM98" s="149">
        <f t="shared" si="1083"/>
        <v>0</v>
      </c>
      <c r="EN98" s="130"/>
      <c r="EO98" s="149">
        <f t="shared" si="1084"/>
        <v>0</v>
      </c>
      <c r="EP98" s="130"/>
      <c r="EQ98" s="132"/>
      <c r="ER98" s="136"/>
      <c r="ES98" s="136"/>
      <c r="ET98" s="151"/>
      <c r="EU98" s="151"/>
      <c r="EV98" s="151"/>
      <c r="EW98" s="151"/>
      <c r="EX98" s="151"/>
      <c r="EY98" s="151"/>
      <c r="EZ98" s="137">
        <f t="shared" si="1012"/>
        <v>0</v>
      </c>
      <c r="FA98" s="137">
        <f t="shared" si="1012"/>
        <v>0</v>
      </c>
    </row>
    <row r="99" spans="1:157" s="196" customFormat="1" ht="30" customHeight="1" x14ac:dyDescent="0.25">
      <c r="A99" s="122"/>
      <c r="B99" s="122">
        <v>68</v>
      </c>
      <c r="C99" s="123" t="s">
        <v>333</v>
      </c>
      <c r="D99" s="182" t="s">
        <v>334</v>
      </c>
      <c r="E99" s="125">
        <v>15030</v>
      </c>
      <c r="F99" s="126">
        <v>13.27</v>
      </c>
      <c r="G99" s="222">
        <v>0.31859999999999999</v>
      </c>
      <c r="H99" s="128">
        <v>1</v>
      </c>
      <c r="I99" s="194"/>
      <c r="J99" s="183">
        <v>1.4</v>
      </c>
      <c r="K99" s="183">
        <v>1.68</v>
      </c>
      <c r="L99" s="183">
        <v>2.23</v>
      </c>
      <c r="M99" s="186">
        <v>2.57</v>
      </c>
      <c r="N99" s="130"/>
      <c r="O99" s="149">
        <f t="shared" si="1030"/>
        <v>0</v>
      </c>
      <c r="P99" s="187"/>
      <c r="Q99" s="149">
        <f t="shared" si="1030"/>
        <v>0</v>
      </c>
      <c r="R99" s="149"/>
      <c r="S99" s="149">
        <v>0</v>
      </c>
      <c r="T99" s="149"/>
      <c r="U99" s="149">
        <v>0</v>
      </c>
      <c r="V99" s="132"/>
      <c r="W99" s="149">
        <f t="shared" si="1031"/>
        <v>0</v>
      </c>
      <c r="X99" s="130"/>
      <c r="Y99" s="149">
        <f t="shared" si="1032"/>
        <v>0</v>
      </c>
      <c r="Z99" s="130"/>
      <c r="AA99" s="149">
        <f t="shared" si="1033"/>
        <v>0</v>
      </c>
      <c r="AB99" s="130"/>
      <c r="AC99" s="149">
        <f t="shared" si="1034"/>
        <v>0</v>
      </c>
      <c r="AD99" s="132"/>
      <c r="AE99" s="149">
        <f t="shared" si="1035"/>
        <v>0</v>
      </c>
      <c r="AF99" s="132"/>
      <c r="AG99" s="149">
        <f t="shared" si="1036"/>
        <v>0</v>
      </c>
      <c r="AH99" s="132"/>
      <c r="AI99" s="149">
        <f t="shared" si="1037"/>
        <v>0</v>
      </c>
      <c r="AJ99" s="132"/>
      <c r="AK99" s="149">
        <f>(AJ99*$E99*$F99*((1-$G99)+$G99*$K99*$H99))</f>
        <v>0</v>
      </c>
      <c r="AL99" s="132"/>
      <c r="AM99" s="132"/>
      <c r="AN99" s="130"/>
      <c r="AO99" s="149">
        <f t="shared" si="1038"/>
        <v>0</v>
      </c>
      <c r="AP99" s="132"/>
      <c r="AQ99" s="149">
        <f t="shared" si="1039"/>
        <v>0</v>
      </c>
      <c r="AR99" s="130"/>
      <c r="AS99" s="149">
        <f t="shared" si="1040"/>
        <v>0</v>
      </c>
      <c r="AT99" s="130"/>
      <c r="AU99" s="149">
        <f t="shared" si="1041"/>
        <v>0</v>
      </c>
      <c r="AV99" s="132"/>
      <c r="AW99" s="149">
        <f t="shared" si="1042"/>
        <v>0</v>
      </c>
      <c r="AX99" s="132"/>
      <c r="AY99" s="149">
        <f t="shared" si="1043"/>
        <v>0</v>
      </c>
      <c r="AZ99" s="130"/>
      <c r="BA99" s="149">
        <f t="shared" si="1044"/>
        <v>0</v>
      </c>
      <c r="BB99" s="130"/>
      <c r="BC99" s="149">
        <f t="shared" si="1045"/>
        <v>0</v>
      </c>
      <c r="BD99" s="130"/>
      <c r="BE99" s="149">
        <f t="shared" si="1046"/>
        <v>0</v>
      </c>
      <c r="BF99" s="130"/>
      <c r="BG99" s="149">
        <f t="shared" si="1047"/>
        <v>0</v>
      </c>
      <c r="BH99" s="130"/>
      <c r="BI99" s="149">
        <f t="shared" si="1048"/>
        <v>0</v>
      </c>
      <c r="BJ99" s="132">
        <v>0</v>
      </c>
      <c r="BK99" s="132">
        <v>0</v>
      </c>
      <c r="BL99" s="130"/>
      <c r="BM99" s="149">
        <f t="shared" si="1049"/>
        <v>0</v>
      </c>
      <c r="BN99" s="130"/>
      <c r="BO99" s="149">
        <f t="shared" si="1050"/>
        <v>0</v>
      </c>
      <c r="BP99" s="130"/>
      <c r="BQ99" s="149">
        <f t="shared" si="1051"/>
        <v>0</v>
      </c>
      <c r="BR99" s="130"/>
      <c r="BS99" s="149">
        <f t="shared" si="1052"/>
        <v>0</v>
      </c>
      <c r="BT99" s="130"/>
      <c r="BU99" s="149">
        <f t="shared" si="1053"/>
        <v>0</v>
      </c>
      <c r="BV99" s="130"/>
      <c r="BW99" s="149">
        <f t="shared" si="1054"/>
        <v>0</v>
      </c>
      <c r="BX99" s="130"/>
      <c r="BY99" s="149">
        <f t="shared" si="1055"/>
        <v>0</v>
      </c>
      <c r="BZ99" s="130"/>
      <c r="CA99" s="149">
        <f t="shared" si="1056"/>
        <v>0</v>
      </c>
      <c r="CB99" s="134"/>
      <c r="CC99" s="149">
        <f t="shared" si="1057"/>
        <v>0</v>
      </c>
      <c r="CD99" s="130"/>
      <c r="CE99" s="149">
        <f t="shared" si="1057"/>
        <v>0</v>
      </c>
      <c r="CF99" s="132"/>
      <c r="CG99" s="149">
        <f t="shared" si="1058"/>
        <v>0</v>
      </c>
      <c r="CH99" s="130"/>
      <c r="CI99" s="149">
        <f t="shared" si="1059"/>
        <v>0</v>
      </c>
      <c r="CJ99" s="130"/>
      <c r="CK99" s="149">
        <f t="shared" si="1060"/>
        <v>0</v>
      </c>
      <c r="CL99" s="130"/>
      <c r="CM99" s="149">
        <f t="shared" si="1061"/>
        <v>0</v>
      </c>
      <c r="CN99" s="130"/>
      <c r="CO99" s="149">
        <f t="shared" si="1062"/>
        <v>0</v>
      </c>
      <c r="CP99" s="130"/>
      <c r="CQ99" s="149">
        <f t="shared" si="1063"/>
        <v>0</v>
      </c>
      <c r="CR99" s="130"/>
      <c r="CS99" s="149">
        <f t="shared" si="1063"/>
        <v>0</v>
      </c>
      <c r="CT99" s="130"/>
      <c r="CU99" s="149">
        <f t="shared" si="1064"/>
        <v>0</v>
      </c>
      <c r="CV99" s="132"/>
      <c r="CW99" s="149">
        <f t="shared" si="1065"/>
        <v>0</v>
      </c>
      <c r="CX99" s="132"/>
      <c r="CY99" s="149">
        <f t="shared" si="1066"/>
        <v>0</v>
      </c>
      <c r="CZ99" s="132"/>
      <c r="DA99" s="149">
        <f t="shared" si="1067"/>
        <v>0</v>
      </c>
      <c r="DB99" s="130"/>
      <c r="DC99" s="149">
        <f t="shared" si="1068"/>
        <v>0</v>
      </c>
      <c r="DD99" s="130"/>
      <c r="DE99" s="149">
        <f t="shared" si="1069"/>
        <v>0</v>
      </c>
      <c r="DF99" s="130">
        <v>0</v>
      </c>
      <c r="DG99" s="149">
        <v>0</v>
      </c>
      <c r="DH99" s="132"/>
      <c r="DI99" s="149">
        <f t="shared" si="1070"/>
        <v>0</v>
      </c>
      <c r="DJ99" s="130"/>
      <c r="DK99" s="149">
        <f t="shared" si="1071"/>
        <v>0</v>
      </c>
      <c r="DL99" s="130"/>
      <c r="DM99" s="149">
        <f t="shared" si="1072"/>
        <v>0</v>
      </c>
      <c r="DN99" s="130"/>
      <c r="DO99" s="149">
        <f t="shared" si="1073"/>
        <v>0</v>
      </c>
      <c r="DP99" s="130"/>
      <c r="DQ99" s="149">
        <f t="shared" si="1074"/>
        <v>0</v>
      </c>
      <c r="DR99" s="130"/>
      <c r="DS99" s="149">
        <f t="shared" si="1075"/>
        <v>0</v>
      </c>
      <c r="DT99" s="130"/>
      <c r="DU99" s="149">
        <f t="shared" si="1076"/>
        <v>0</v>
      </c>
      <c r="DV99" s="130"/>
      <c r="DW99" s="149">
        <f t="shared" si="1077"/>
        <v>0</v>
      </c>
      <c r="DX99" s="130"/>
      <c r="DY99" s="149">
        <f t="shared" si="1078"/>
        <v>0</v>
      </c>
      <c r="DZ99" s="130"/>
      <c r="EA99" s="149">
        <f t="shared" si="1079"/>
        <v>0</v>
      </c>
      <c r="EB99" s="130"/>
      <c r="EC99" s="149">
        <f t="shared" si="1080"/>
        <v>0</v>
      </c>
      <c r="ED99" s="130"/>
      <c r="EE99" s="149">
        <f t="shared" si="1081"/>
        <v>0</v>
      </c>
      <c r="EF99" s="130"/>
      <c r="EG99" s="149">
        <f t="shared" si="1082"/>
        <v>0</v>
      </c>
      <c r="EH99" s="130"/>
      <c r="EI99" s="132"/>
      <c r="EJ99" s="130"/>
      <c r="EK99" s="132"/>
      <c r="EL99" s="130"/>
      <c r="EM99" s="149">
        <f t="shared" si="1083"/>
        <v>0</v>
      </c>
      <c r="EN99" s="130"/>
      <c r="EO99" s="149">
        <f t="shared" si="1084"/>
        <v>0</v>
      </c>
      <c r="EP99" s="130"/>
      <c r="EQ99" s="132"/>
      <c r="ER99" s="136"/>
      <c r="ES99" s="136"/>
      <c r="ET99" s="151"/>
      <c r="EU99" s="151"/>
      <c r="EV99" s="151"/>
      <c r="EW99" s="151"/>
      <c r="EX99" s="151"/>
      <c r="EY99" s="151"/>
      <c r="EZ99" s="137">
        <f t="shared" si="1012"/>
        <v>0</v>
      </c>
      <c r="FA99" s="137">
        <f t="shared" si="1012"/>
        <v>0</v>
      </c>
    </row>
    <row r="100" spans="1:157" s="196" customFormat="1" ht="30" customHeight="1" x14ac:dyDescent="0.25">
      <c r="A100" s="122"/>
      <c r="B100" s="122">
        <v>69</v>
      </c>
      <c r="C100" s="123" t="s">
        <v>335</v>
      </c>
      <c r="D100" s="182" t="s">
        <v>336</v>
      </c>
      <c r="E100" s="125">
        <v>15030</v>
      </c>
      <c r="F100" s="126">
        <v>25.33</v>
      </c>
      <c r="G100" s="222">
        <v>0.16689999999999999</v>
      </c>
      <c r="H100" s="128">
        <v>1</v>
      </c>
      <c r="I100" s="194"/>
      <c r="J100" s="183">
        <v>1.4</v>
      </c>
      <c r="K100" s="183">
        <v>1.68</v>
      </c>
      <c r="L100" s="183">
        <v>2.23</v>
      </c>
      <c r="M100" s="186">
        <v>2.57</v>
      </c>
      <c r="N100" s="130"/>
      <c r="O100" s="149">
        <f t="shared" si="1030"/>
        <v>0</v>
      </c>
      <c r="P100" s="187"/>
      <c r="Q100" s="149">
        <f t="shared" si="1030"/>
        <v>0</v>
      </c>
      <c r="R100" s="149"/>
      <c r="S100" s="149">
        <v>0</v>
      </c>
      <c r="T100" s="149"/>
      <c r="U100" s="149">
        <v>0</v>
      </c>
      <c r="V100" s="132"/>
      <c r="W100" s="149">
        <f t="shared" si="1031"/>
        <v>0</v>
      </c>
      <c r="X100" s="130"/>
      <c r="Y100" s="149">
        <f t="shared" si="1032"/>
        <v>0</v>
      </c>
      <c r="Z100" s="130"/>
      <c r="AA100" s="149">
        <f t="shared" si="1033"/>
        <v>0</v>
      </c>
      <c r="AB100" s="130"/>
      <c r="AC100" s="149">
        <f t="shared" si="1034"/>
        <v>0</v>
      </c>
      <c r="AD100" s="132"/>
      <c r="AE100" s="149">
        <f t="shared" si="1035"/>
        <v>0</v>
      </c>
      <c r="AF100" s="132"/>
      <c r="AG100" s="149">
        <f t="shared" si="1036"/>
        <v>0</v>
      </c>
      <c r="AH100" s="132"/>
      <c r="AI100" s="149">
        <f t="shared" si="1037"/>
        <v>0</v>
      </c>
      <c r="AJ100" s="132"/>
      <c r="AK100" s="149">
        <f>(AJ100*$E100*$F100*((1-$G100)+$G100*$K100*$H100))</f>
        <v>0</v>
      </c>
      <c r="AL100" s="132"/>
      <c r="AM100" s="132"/>
      <c r="AN100" s="130"/>
      <c r="AO100" s="149">
        <f t="shared" si="1038"/>
        <v>0</v>
      </c>
      <c r="AP100" s="132"/>
      <c r="AQ100" s="149">
        <f t="shared" si="1039"/>
        <v>0</v>
      </c>
      <c r="AR100" s="130"/>
      <c r="AS100" s="149">
        <f t="shared" si="1040"/>
        <v>0</v>
      </c>
      <c r="AT100" s="130"/>
      <c r="AU100" s="149">
        <f t="shared" si="1041"/>
        <v>0</v>
      </c>
      <c r="AV100" s="132"/>
      <c r="AW100" s="149">
        <f t="shared" si="1042"/>
        <v>0</v>
      </c>
      <c r="AX100" s="132"/>
      <c r="AY100" s="149">
        <f t="shared" si="1043"/>
        <v>0</v>
      </c>
      <c r="AZ100" s="130"/>
      <c r="BA100" s="149">
        <f t="shared" si="1044"/>
        <v>0</v>
      </c>
      <c r="BB100" s="130"/>
      <c r="BC100" s="149">
        <f t="shared" si="1045"/>
        <v>0</v>
      </c>
      <c r="BD100" s="130"/>
      <c r="BE100" s="149">
        <f t="shared" si="1046"/>
        <v>0</v>
      </c>
      <c r="BF100" s="130"/>
      <c r="BG100" s="149">
        <f t="shared" si="1047"/>
        <v>0</v>
      </c>
      <c r="BH100" s="130"/>
      <c r="BI100" s="149">
        <f t="shared" si="1048"/>
        <v>0</v>
      </c>
      <c r="BJ100" s="132">
        <v>0</v>
      </c>
      <c r="BK100" s="132">
        <v>0</v>
      </c>
      <c r="BL100" s="130"/>
      <c r="BM100" s="149">
        <f t="shared" si="1049"/>
        <v>0</v>
      </c>
      <c r="BN100" s="130"/>
      <c r="BO100" s="149">
        <f t="shared" si="1050"/>
        <v>0</v>
      </c>
      <c r="BP100" s="130"/>
      <c r="BQ100" s="149">
        <f t="shared" si="1051"/>
        <v>0</v>
      </c>
      <c r="BR100" s="130"/>
      <c r="BS100" s="149">
        <f t="shared" si="1052"/>
        <v>0</v>
      </c>
      <c r="BT100" s="130"/>
      <c r="BU100" s="149">
        <f t="shared" si="1053"/>
        <v>0</v>
      </c>
      <c r="BV100" s="130"/>
      <c r="BW100" s="149">
        <f t="shared" si="1054"/>
        <v>0</v>
      </c>
      <c r="BX100" s="130"/>
      <c r="BY100" s="149">
        <f t="shared" si="1055"/>
        <v>0</v>
      </c>
      <c r="BZ100" s="130"/>
      <c r="CA100" s="149">
        <f t="shared" si="1056"/>
        <v>0</v>
      </c>
      <c r="CB100" s="134"/>
      <c r="CC100" s="149">
        <f t="shared" si="1057"/>
        <v>0</v>
      </c>
      <c r="CD100" s="130"/>
      <c r="CE100" s="149">
        <f t="shared" si="1057"/>
        <v>0</v>
      </c>
      <c r="CF100" s="132"/>
      <c r="CG100" s="149">
        <f t="shared" si="1058"/>
        <v>0</v>
      </c>
      <c r="CH100" s="130"/>
      <c r="CI100" s="149">
        <f t="shared" si="1059"/>
        <v>0</v>
      </c>
      <c r="CJ100" s="130"/>
      <c r="CK100" s="149">
        <f t="shared" si="1060"/>
        <v>0</v>
      </c>
      <c r="CL100" s="130"/>
      <c r="CM100" s="149">
        <f t="shared" si="1061"/>
        <v>0</v>
      </c>
      <c r="CN100" s="130"/>
      <c r="CO100" s="149">
        <f t="shared" si="1062"/>
        <v>0</v>
      </c>
      <c r="CP100" s="130"/>
      <c r="CQ100" s="149">
        <f t="shared" si="1063"/>
        <v>0</v>
      </c>
      <c r="CR100" s="130"/>
      <c r="CS100" s="149">
        <f t="shared" si="1063"/>
        <v>0</v>
      </c>
      <c r="CT100" s="130"/>
      <c r="CU100" s="149">
        <f t="shared" si="1064"/>
        <v>0</v>
      </c>
      <c r="CV100" s="132"/>
      <c r="CW100" s="149">
        <f t="shared" si="1065"/>
        <v>0</v>
      </c>
      <c r="CX100" s="132"/>
      <c r="CY100" s="149">
        <f t="shared" si="1066"/>
        <v>0</v>
      </c>
      <c r="CZ100" s="132"/>
      <c r="DA100" s="149">
        <f t="shared" si="1067"/>
        <v>0</v>
      </c>
      <c r="DB100" s="130"/>
      <c r="DC100" s="149">
        <f t="shared" si="1068"/>
        <v>0</v>
      </c>
      <c r="DD100" s="130"/>
      <c r="DE100" s="149">
        <f t="shared" si="1069"/>
        <v>0</v>
      </c>
      <c r="DF100" s="130">
        <v>0</v>
      </c>
      <c r="DG100" s="149">
        <v>0</v>
      </c>
      <c r="DH100" s="132"/>
      <c r="DI100" s="149">
        <f t="shared" si="1070"/>
        <v>0</v>
      </c>
      <c r="DJ100" s="130"/>
      <c r="DK100" s="149">
        <f t="shared" si="1071"/>
        <v>0</v>
      </c>
      <c r="DL100" s="130"/>
      <c r="DM100" s="149">
        <f t="shared" si="1072"/>
        <v>0</v>
      </c>
      <c r="DN100" s="130"/>
      <c r="DO100" s="149">
        <f t="shared" si="1073"/>
        <v>0</v>
      </c>
      <c r="DP100" s="130"/>
      <c r="DQ100" s="149">
        <f t="shared" si="1074"/>
        <v>0</v>
      </c>
      <c r="DR100" s="130"/>
      <c r="DS100" s="149">
        <f t="shared" si="1075"/>
        <v>0</v>
      </c>
      <c r="DT100" s="130"/>
      <c r="DU100" s="149">
        <f t="shared" si="1076"/>
        <v>0</v>
      </c>
      <c r="DV100" s="130"/>
      <c r="DW100" s="149">
        <f t="shared" si="1077"/>
        <v>0</v>
      </c>
      <c r="DX100" s="130"/>
      <c r="DY100" s="149">
        <f t="shared" si="1078"/>
        <v>0</v>
      </c>
      <c r="DZ100" s="130"/>
      <c r="EA100" s="149">
        <f t="shared" si="1079"/>
        <v>0</v>
      </c>
      <c r="EB100" s="130"/>
      <c r="EC100" s="149">
        <f t="shared" si="1080"/>
        <v>0</v>
      </c>
      <c r="ED100" s="130"/>
      <c r="EE100" s="149">
        <f t="shared" si="1081"/>
        <v>0</v>
      </c>
      <c r="EF100" s="130"/>
      <c r="EG100" s="149">
        <f t="shared" si="1082"/>
        <v>0</v>
      </c>
      <c r="EH100" s="130"/>
      <c r="EI100" s="132"/>
      <c r="EJ100" s="130"/>
      <c r="EK100" s="132"/>
      <c r="EL100" s="130"/>
      <c r="EM100" s="149">
        <f t="shared" si="1083"/>
        <v>0</v>
      </c>
      <c r="EN100" s="130"/>
      <c r="EO100" s="149">
        <f t="shared" si="1084"/>
        <v>0</v>
      </c>
      <c r="EP100" s="130"/>
      <c r="EQ100" s="132"/>
      <c r="ER100" s="136"/>
      <c r="ES100" s="136"/>
      <c r="ET100" s="151"/>
      <c r="EU100" s="151"/>
      <c r="EV100" s="151"/>
      <c r="EW100" s="151"/>
      <c r="EX100" s="151"/>
      <c r="EY100" s="151"/>
      <c r="EZ100" s="137">
        <f t="shared" si="1012"/>
        <v>0</v>
      </c>
      <c r="FA100" s="137">
        <f t="shared" si="1012"/>
        <v>0</v>
      </c>
    </row>
    <row r="101" spans="1:157" s="196" customFormat="1" ht="45" customHeight="1" x14ac:dyDescent="0.25">
      <c r="A101" s="122"/>
      <c r="B101" s="122">
        <v>70</v>
      </c>
      <c r="C101" s="123" t="s">
        <v>337</v>
      </c>
      <c r="D101" s="221" t="s">
        <v>338</v>
      </c>
      <c r="E101" s="125">
        <v>15030</v>
      </c>
      <c r="F101" s="225">
        <v>0.21</v>
      </c>
      <c r="G101" s="127"/>
      <c r="H101" s="128">
        <v>1</v>
      </c>
      <c r="I101" s="194"/>
      <c r="J101" s="183">
        <v>1.4</v>
      </c>
      <c r="K101" s="183">
        <v>1.68</v>
      </c>
      <c r="L101" s="183">
        <v>2.23</v>
      </c>
      <c r="M101" s="186">
        <v>2.57</v>
      </c>
      <c r="N101" s="130">
        <v>5</v>
      </c>
      <c r="O101" s="131">
        <f t="shared" ref="O101:Q104" si="1085">N101*$E101*$F101*$H101*$J101*O$11</f>
        <v>22094.1</v>
      </c>
      <c r="P101" s="187"/>
      <c r="Q101" s="131">
        <f t="shared" si="1085"/>
        <v>0</v>
      </c>
      <c r="R101" s="131">
        <v>1</v>
      </c>
      <c r="S101" s="131">
        <v>4418.82</v>
      </c>
      <c r="T101" s="131"/>
      <c r="U101" s="131"/>
      <c r="V101" s="132">
        <v>1</v>
      </c>
      <c r="W101" s="131">
        <f t="shared" ref="W101:W104" si="1086">V101*$E101*$F101*$H101*$J101*W$11</f>
        <v>4418.82</v>
      </c>
      <c r="X101" s="130"/>
      <c r="Y101" s="131">
        <f t="shared" ref="Y101:Y104" si="1087">X101*$E101*$F101*$H101*$J101*Y$11</f>
        <v>0</v>
      </c>
      <c r="Z101" s="130"/>
      <c r="AA101" s="131">
        <f t="shared" ref="AA101:AA104" si="1088">Z101*$E101*$F101*$H101*$J101*AA$11</f>
        <v>0</v>
      </c>
      <c r="AB101" s="130"/>
      <c r="AC101" s="131">
        <f t="shared" ref="AC101:AC104" si="1089">AB101*$E101*$F101*$H101*$J101*AC$11</f>
        <v>0</v>
      </c>
      <c r="AD101" s="132"/>
      <c r="AE101" s="131">
        <f t="shared" ref="AE101:AE104" si="1090">AD101*$E101*$F101*$H101*$J101*AE$11</f>
        <v>0</v>
      </c>
      <c r="AF101" s="132"/>
      <c r="AG101" s="131">
        <f t="shared" ref="AG101:AG104" si="1091">AF101*$E101*$F101*$H101*$J101*AG$11</f>
        <v>0</v>
      </c>
      <c r="AH101" s="132"/>
      <c r="AI101" s="131">
        <f t="shared" ref="AI101:AI104" si="1092">AH101*$E101*$F101*$H101*$J101*AI$11</f>
        <v>0</v>
      </c>
      <c r="AJ101" s="132"/>
      <c r="AK101" s="132"/>
      <c r="AL101" s="132"/>
      <c r="AM101" s="132"/>
      <c r="AN101" s="130"/>
      <c r="AO101" s="131">
        <f t="shared" ref="AO101:AO104" si="1093">AN101*$E101*$F101*$H101*$J101*AO$11</f>
        <v>0</v>
      </c>
      <c r="AP101" s="132"/>
      <c r="AQ101" s="131">
        <f t="shared" ref="AQ101:AQ104" si="1094">AP101*$E101*$F101*$H101*$J101*AQ$11</f>
        <v>0</v>
      </c>
      <c r="AR101" s="130"/>
      <c r="AS101" s="131">
        <f t="shared" ref="AS101:AS104" si="1095">AR101*$E101*$F101*$H101*$J101*AS$11</f>
        <v>0</v>
      </c>
      <c r="AT101" s="130"/>
      <c r="AU101" s="131">
        <f t="shared" ref="AU101:AU104" si="1096">AT101*$E101*$F101*$H101*$J101*AU$11</f>
        <v>0</v>
      </c>
      <c r="AV101" s="132"/>
      <c r="AW101" s="131">
        <f t="shared" ref="AW101:AW104" si="1097">AV101*$E101*$F101*$H101*$J101*AW$11</f>
        <v>0</v>
      </c>
      <c r="AX101" s="132"/>
      <c r="AY101" s="131">
        <f t="shared" ref="AY101:AY104" si="1098">AX101*$E101*$F101*$H101*$J101*AY$11</f>
        <v>0</v>
      </c>
      <c r="AZ101" s="130"/>
      <c r="BA101" s="131">
        <f t="shared" ref="BA101:BA104" si="1099">AZ101*$E101*$F101*$H101*$J101*BA$11</f>
        <v>0</v>
      </c>
      <c r="BB101" s="130"/>
      <c r="BC101" s="131">
        <f t="shared" ref="BC101:BC104" si="1100">BB101*$E101*$F101*$H101*$J101*BC$11</f>
        <v>0</v>
      </c>
      <c r="BD101" s="130"/>
      <c r="BE101" s="131">
        <f t="shared" ref="BE101:BE104" si="1101">BD101*$E101*$F101*$H101*$J101*BE$11</f>
        <v>0</v>
      </c>
      <c r="BF101" s="130"/>
      <c r="BG101" s="131">
        <f t="shared" ref="BG101:BG104" si="1102">BF101*$E101*$F101*$H101*$J101*BG$11</f>
        <v>0</v>
      </c>
      <c r="BH101" s="130"/>
      <c r="BI101" s="131">
        <f t="shared" ref="BI101:BI104" si="1103">BH101*$E101*$F101*$H101*$J101*BI$11</f>
        <v>0</v>
      </c>
      <c r="BJ101" s="132">
        <v>0</v>
      </c>
      <c r="BK101" s="132">
        <v>0</v>
      </c>
      <c r="BL101" s="130"/>
      <c r="BM101" s="131">
        <f t="shared" ref="BM101:BM104" si="1104">BL101*$E101*$F101*$H101*$J101*BM$11</f>
        <v>0</v>
      </c>
      <c r="BN101" s="130"/>
      <c r="BO101" s="131">
        <f t="shared" ref="BO101:BO104" si="1105">BN101*$E101*$F101*$H101*$J101*BO$11</f>
        <v>0</v>
      </c>
      <c r="BP101" s="130"/>
      <c r="BQ101" s="131">
        <f t="shared" ref="BQ101:BQ104" si="1106">BP101*$E101*$F101*$H101*$J101*BQ$11</f>
        <v>0</v>
      </c>
      <c r="BR101" s="130"/>
      <c r="BS101" s="131">
        <f t="shared" ref="BS101:BS104" si="1107">BR101*$E101*$F101*$H101*$J101*BS$11</f>
        <v>0</v>
      </c>
      <c r="BT101" s="130"/>
      <c r="BU101" s="131">
        <f t="shared" ref="BU101:BU104" si="1108">BT101*$E101*$F101*$H101*$J101*BU$11</f>
        <v>0</v>
      </c>
      <c r="BV101" s="130"/>
      <c r="BW101" s="131">
        <f t="shared" ref="BW101:BW104" si="1109">BV101*$E101*$F101*$H101*$J101*BW$11</f>
        <v>0</v>
      </c>
      <c r="BX101" s="130"/>
      <c r="BY101" s="131">
        <f t="shared" ref="BY101:BY104" si="1110">BX101*$E101*$F101*$H101*$J101*BY$11</f>
        <v>0</v>
      </c>
      <c r="BZ101" s="130"/>
      <c r="CA101" s="131">
        <f t="shared" ref="CA101:CA104" si="1111">BZ101*$E101*$F101*$H101*$J101*CA$11</f>
        <v>0</v>
      </c>
      <c r="CB101" s="134"/>
      <c r="CC101" s="131">
        <f t="shared" ref="CC101:CE104" si="1112">CB101*$E101*$F101*$H101*$J101*CC$11</f>
        <v>0</v>
      </c>
      <c r="CD101" s="130"/>
      <c r="CE101" s="131">
        <f t="shared" si="1112"/>
        <v>0</v>
      </c>
      <c r="CF101" s="132"/>
      <c r="CG101" s="131">
        <f t="shared" ref="CG101:CG104" si="1113">CF101*$E101*$F101*$H101*$J101*CG$11</f>
        <v>0</v>
      </c>
      <c r="CH101" s="130"/>
      <c r="CI101" s="131">
        <f t="shared" ref="CI101:CI104" si="1114">CH101*$E101*$F101*$H101*$J101*CI$11</f>
        <v>0</v>
      </c>
      <c r="CJ101" s="130"/>
      <c r="CK101" s="131">
        <f t="shared" ref="CK101:CK104" si="1115">CJ101*$E101*$F101*$H101*$J101*CK$11</f>
        <v>0</v>
      </c>
      <c r="CL101" s="130"/>
      <c r="CM101" s="131">
        <f t="shared" ref="CM101:CM104" si="1116">CL101*$E101*$F101*$H101*$J101*CM$11</f>
        <v>0</v>
      </c>
      <c r="CN101" s="130"/>
      <c r="CO101" s="131">
        <f t="shared" ref="CO101:CO104" si="1117">CN101*$E101*$F101*$H101*$J101*CO$11</f>
        <v>0</v>
      </c>
      <c r="CP101" s="130"/>
      <c r="CQ101" s="135">
        <f>SUM(CP101*$E101*$F101*$H101*$K101*$CQ$11)</f>
        <v>0</v>
      </c>
      <c r="CR101" s="130"/>
      <c r="CS101" s="135">
        <f>SUM(CR101*$E101*$F101*$H101*$K101*$CQ$11)</f>
        <v>0</v>
      </c>
      <c r="CT101" s="130"/>
      <c r="CU101" s="135">
        <f t="shared" ref="CU101:CU104" si="1118">SUM(CT101*$E101*$F101*$H101*$K101*$CQ$11)</f>
        <v>0</v>
      </c>
      <c r="CV101" s="132"/>
      <c r="CW101" s="135">
        <f t="shared" ref="CW101:CW104" si="1119">SUM(CV101*$E101*$F101*$H101*$K101*$CQ$11)</f>
        <v>0</v>
      </c>
      <c r="CX101" s="132"/>
      <c r="CY101" s="135">
        <f t="shared" ref="CY101:CY104" si="1120">SUM(CX101*$E101*$F101*$H101*$K101*$CQ$11)</f>
        <v>0</v>
      </c>
      <c r="CZ101" s="132"/>
      <c r="DA101" s="135">
        <f t="shared" ref="DA101:DA104" si="1121">SUM(CZ101*$E101*$F101*$H101*$K101*$CQ$11)</f>
        <v>0</v>
      </c>
      <c r="DB101" s="130">
        <v>6</v>
      </c>
      <c r="DC101" s="135">
        <f t="shared" ref="DC101:DC104" si="1122">SUM(DB101*$E101*$F101*$H101*$K101*$CQ$11)</f>
        <v>31815.503999999997</v>
      </c>
      <c r="DD101" s="130"/>
      <c r="DE101" s="135">
        <f t="shared" ref="DE101:DE104" si="1123">SUM(DD101*$E101*$F101*$H101*$K101*$CQ$11)</f>
        <v>0</v>
      </c>
      <c r="DF101" s="130">
        <v>0</v>
      </c>
      <c r="DG101" s="135">
        <v>0</v>
      </c>
      <c r="DH101" s="132"/>
      <c r="DI101" s="135">
        <f t="shared" ref="DI101:DI104" si="1124">SUM(DH101*$E101*$F101*$H101*$K101*$CQ$11)</f>
        <v>0</v>
      </c>
      <c r="DJ101" s="130"/>
      <c r="DK101" s="135">
        <f t="shared" ref="DK101:DK104" si="1125">SUM(DJ101*$E101*$F101*$H101*$K101*$CQ$11)</f>
        <v>0</v>
      </c>
      <c r="DL101" s="130"/>
      <c r="DM101" s="135">
        <f t="shared" ref="DM101:DM104" si="1126">SUM(DL101*$E101*$F101*$H101*$K101*$CQ$11)</f>
        <v>0</v>
      </c>
      <c r="DN101" s="130"/>
      <c r="DO101" s="135">
        <f t="shared" ref="DO101:DO104" si="1127">SUM(DN101*$E101*$F101*$H101*$K101*$CQ$11)</f>
        <v>0</v>
      </c>
      <c r="DP101" s="130"/>
      <c r="DQ101" s="135">
        <f t="shared" ref="DQ101:DQ104" si="1128">SUM(DP101*$E101*$F101*$H101*$K101*$CQ$11)</f>
        <v>0</v>
      </c>
      <c r="DR101" s="130"/>
      <c r="DS101" s="135">
        <f t="shared" ref="DS101:DS104" si="1129">SUM(DR101*$E101*$F101*$H101*$K101*$CQ$11)</f>
        <v>0</v>
      </c>
      <c r="DT101" s="130"/>
      <c r="DU101" s="135">
        <f t="shared" ref="DU101:DU104" si="1130">SUM(DT101*$E101*$F101*$H101*$K101*$CQ$11)</f>
        <v>0</v>
      </c>
      <c r="DV101" s="130"/>
      <c r="DW101" s="135">
        <f t="shared" ref="DW101:DW104" si="1131">SUM(DV101*$E101*$F101*$H101*$K101*$CQ$11)</f>
        <v>0</v>
      </c>
      <c r="DX101" s="130"/>
      <c r="DY101" s="135">
        <f t="shared" ref="DY101:DY104" si="1132">SUM(DX101*$E101*$F101*$H101*$K101*$CQ$11)</f>
        <v>0</v>
      </c>
      <c r="DZ101" s="130"/>
      <c r="EA101" s="135">
        <f t="shared" ref="EA101:EA104" si="1133">SUM(DZ101*$E101*$F101*$H101*$L101*EC$11)</f>
        <v>0</v>
      </c>
      <c r="EB101" s="130"/>
      <c r="EC101" s="135">
        <f t="shared" ref="EC101:EC104" si="1134">SUM(EB101*$E101*$F101*$H101*$M101*EC$11)</f>
        <v>0</v>
      </c>
      <c r="ED101" s="130"/>
      <c r="EE101" s="131">
        <f t="shared" ref="EE101:EE104" si="1135">ED101*$E101*$F101*$H101*$J101*EE$11</f>
        <v>0</v>
      </c>
      <c r="EF101" s="130"/>
      <c r="EG101" s="131">
        <f t="shared" ref="EG101:EG104" si="1136">EF101*$E101*$F101*$H101*$J101*EG$11</f>
        <v>0</v>
      </c>
      <c r="EH101" s="130"/>
      <c r="EI101" s="132"/>
      <c r="EJ101" s="130"/>
      <c r="EK101" s="132"/>
      <c r="EL101" s="130"/>
      <c r="EM101" s="131">
        <f t="shared" ref="EM101:EM104" si="1137">EL101*$E101*$F101*$H101*$J101*EM$11</f>
        <v>0</v>
      </c>
      <c r="EN101" s="130"/>
      <c r="EO101" s="131">
        <f t="shared" ref="EO101:EO104" si="1138">EN101*$E101*$F101*$H101*$J101*EO$11</f>
        <v>0</v>
      </c>
      <c r="EP101" s="130"/>
      <c r="EQ101" s="132"/>
      <c r="ER101" s="136"/>
      <c r="ES101" s="136"/>
      <c r="ET101" s="151"/>
      <c r="EU101" s="151"/>
      <c r="EV101" s="151"/>
      <c r="EW101" s="151"/>
      <c r="EX101" s="151"/>
      <c r="EY101" s="151"/>
      <c r="EZ101" s="137">
        <f t="shared" si="1012"/>
        <v>12</v>
      </c>
      <c r="FA101" s="137">
        <f t="shared" si="1012"/>
        <v>58328.423999999999</v>
      </c>
    </row>
    <row r="102" spans="1:157" s="196" customFormat="1" ht="45" customHeight="1" x14ac:dyDescent="0.25">
      <c r="A102" s="122"/>
      <c r="B102" s="122">
        <v>71</v>
      </c>
      <c r="C102" s="123" t="s">
        <v>339</v>
      </c>
      <c r="D102" s="221" t="s">
        <v>340</v>
      </c>
      <c r="E102" s="125">
        <v>15030</v>
      </c>
      <c r="F102" s="225">
        <v>0.94</v>
      </c>
      <c r="G102" s="127"/>
      <c r="H102" s="128">
        <v>1</v>
      </c>
      <c r="I102" s="194"/>
      <c r="J102" s="183">
        <v>1.4</v>
      </c>
      <c r="K102" s="183">
        <v>1.68</v>
      </c>
      <c r="L102" s="183">
        <v>2.23</v>
      </c>
      <c r="M102" s="186">
        <v>2.57</v>
      </c>
      <c r="N102" s="130">
        <v>10</v>
      </c>
      <c r="O102" s="131">
        <f t="shared" si="1085"/>
        <v>197794.8</v>
      </c>
      <c r="P102" s="187"/>
      <c r="Q102" s="131">
        <f t="shared" si="1085"/>
        <v>0</v>
      </c>
      <c r="R102" s="131"/>
      <c r="S102" s="131">
        <v>0</v>
      </c>
      <c r="T102" s="131"/>
      <c r="U102" s="131"/>
      <c r="V102" s="132"/>
      <c r="W102" s="131">
        <f t="shared" si="1086"/>
        <v>0</v>
      </c>
      <c r="X102" s="130"/>
      <c r="Y102" s="131">
        <f t="shared" si="1087"/>
        <v>0</v>
      </c>
      <c r="Z102" s="130"/>
      <c r="AA102" s="131">
        <f t="shared" si="1088"/>
        <v>0</v>
      </c>
      <c r="AB102" s="130"/>
      <c r="AC102" s="131">
        <f t="shared" si="1089"/>
        <v>0</v>
      </c>
      <c r="AD102" s="132"/>
      <c r="AE102" s="131">
        <f t="shared" si="1090"/>
        <v>0</v>
      </c>
      <c r="AF102" s="132"/>
      <c r="AG102" s="131">
        <f t="shared" si="1091"/>
        <v>0</v>
      </c>
      <c r="AH102" s="132"/>
      <c r="AI102" s="131">
        <f t="shared" si="1092"/>
        <v>0</v>
      </c>
      <c r="AJ102" s="132"/>
      <c r="AK102" s="132"/>
      <c r="AL102" s="132"/>
      <c r="AM102" s="132"/>
      <c r="AN102" s="130"/>
      <c r="AO102" s="131">
        <f t="shared" si="1093"/>
        <v>0</v>
      </c>
      <c r="AP102" s="132"/>
      <c r="AQ102" s="131">
        <f t="shared" si="1094"/>
        <v>0</v>
      </c>
      <c r="AR102" s="130"/>
      <c r="AS102" s="131">
        <f t="shared" si="1095"/>
        <v>0</v>
      </c>
      <c r="AT102" s="130"/>
      <c r="AU102" s="131">
        <f t="shared" si="1096"/>
        <v>0</v>
      </c>
      <c r="AV102" s="132"/>
      <c r="AW102" s="131">
        <f t="shared" si="1097"/>
        <v>0</v>
      </c>
      <c r="AX102" s="132"/>
      <c r="AY102" s="131">
        <f t="shared" si="1098"/>
        <v>0</v>
      </c>
      <c r="AZ102" s="130"/>
      <c r="BA102" s="131">
        <f t="shared" si="1099"/>
        <v>0</v>
      </c>
      <c r="BB102" s="130"/>
      <c r="BC102" s="131">
        <f t="shared" si="1100"/>
        <v>0</v>
      </c>
      <c r="BD102" s="130"/>
      <c r="BE102" s="131">
        <f t="shared" si="1101"/>
        <v>0</v>
      </c>
      <c r="BF102" s="130"/>
      <c r="BG102" s="131">
        <f t="shared" si="1102"/>
        <v>0</v>
      </c>
      <c r="BH102" s="130"/>
      <c r="BI102" s="131">
        <f t="shared" si="1103"/>
        <v>0</v>
      </c>
      <c r="BJ102" s="132">
        <v>0</v>
      </c>
      <c r="BK102" s="132">
        <v>0</v>
      </c>
      <c r="BL102" s="130"/>
      <c r="BM102" s="131">
        <f t="shared" si="1104"/>
        <v>0</v>
      </c>
      <c r="BN102" s="130"/>
      <c r="BO102" s="131">
        <f t="shared" si="1105"/>
        <v>0</v>
      </c>
      <c r="BP102" s="130"/>
      <c r="BQ102" s="131">
        <f t="shared" si="1106"/>
        <v>0</v>
      </c>
      <c r="BR102" s="130"/>
      <c r="BS102" s="131">
        <f t="shared" si="1107"/>
        <v>0</v>
      </c>
      <c r="BT102" s="130"/>
      <c r="BU102" s="131">
        <f t="shared" si="1108"/>
        <v>0</v>
      </c>
      <c r="BV102" s="130"/>
      <c r="BW102" s="131">
        <f t="shared" si="1109"/>
        <v>0</v>
      </c>
      <c r="BX102" s="130"/>
      <c r="BY102" s="131">
        <f t="shared" si="1110"/>
        <v>0</v>
      </c>
      <c r="BZ102" s="130"/>
      <c r="CA102" s="131">
        <f t="shared" si="1111"/>
        <v>0</v>
      </c>
      <c r="CB102" s="134"/>
      <c r="CC102" s="131">
        <f t="shared" si="1112"/>
        <v>0</v>
      </c>
      <c r="CD102" s="130"/>
      <c r="CE102" s="131">
        <f t="shared" si="1112"/>
        <v>0</v>
      </c>
      <c r="CF102" s="132"/>
      <c r="CG102" s="131">
        <f t="shared" si="1113"/>
        <v>0</v>
      </c>
      <c r="CH102" s="130"/>
      <c r="CI102" s="131">
        <f t="shared" si="1114"/>
        <v>0</v>
      </c>
      <c r="CJ102" s="130"/>
      <c r="CK102" s="131">
        <f t="shared" si="1115"/>
        <v>0</v>
      </c>
      <c r="CL102" s="130"/>
      <c r="CM102" s="131">
        <f t="shared" si="1116"/>
        <v>0</v>
      </c>
      <c r="CN102" s="130"/>
      <c r="CO102" s="131">
        <f t="shared" si="1117"/>
        <v>0</v>
      </c>
      <c r="CP102" s="130"/>
      <c r="CQ102" s="135">
        <f>SUM(CP102*$E102*$F102*$H102*$K102*$CQ$11)</f>
        <v>0</v>
      </c>
      <c r="CR102" s="130"/>
      <c r="CS102" s="135">
        <f>SUM(CR102*$E102*$F102*$H102*$K102*$CQ$11)</f>
        <v>0</v>
      </c>
      <c r="CT102" s="130"/>
      <c r="CU102" s="135">
        <f t="shared" si="1118"/>
        <v>0</v>
      </c>
      <c r="CV102" s="132"/>
      <c r="CW102" s="135">
        <f t="shared" si="1119"/>
        <v>0</v>
      </c>
      <c r="CX102" s="132"/>
      <c r="CY102" s="135">
        <f t="shared" si="1120"/>
        <v>0</v>
      </c>
      <c r="CZ102" s="132"/>
      <c r="DA102" s="135">
        <f t="shared" si="1121"/>
        <v>0</v>
      </c>
      <c r="DB102" s="130"/>
      <c r="DC102" s="135">
        <f t="shared" si="1122"/>
        <v>0</v>
      </c>
      <c r="DD102" s="130"/>
      <c r="DE102" s="135">
        <f t="shared" si="1123"/>
        <v>0</v>
      </c>
      <c r="DF102" s="130">
        <v>0</v>
      </c>
      <c r="DG102" s="135">
        <v>0</v>
      </c>
      <c r="DH102" s="132"/>
      <c r="DI102" s="135">
        <f t="shared" si="1124"/>
        <v>0</v>
      </c>
      <c r="DJ102" s="130"/>
      <c r="DK102" s="135">
        <f t="shared" si="1125"/>
        <v>0</v>
      </c>
      <c r="DL102" s="130"/>
      <c r="DM102" s="135">
        <f t="shared" si="1126"/>
        <v>0</v>
      </c>
      <c r="DN102" s="130"/>
      <c r="DO102" s="135">
        <f t="shared" si="1127"/>
        <v>0</v>
      </c>
      <c r="DP102" s="130"/>
      <c r="DQ102" s="135">
        <f t="shared" si="1128"/>
        <v>0</v>
      </c>
      <c r="DR102" s="130"/>
      <c r="DS102" s="135">
        <f t="shared" si="1129"/>
        <v>0</v>
      </c>
      <c r="DT102" s="130"/>
      <c r="DU102" s="135">
        <f t="shared" si="1130"/>
        <v>0</v>
      </c>
      <c r="DV102" s="130"/>
      <c r="DW102" s="135">
        <f t="shared" si="1131"/>
        <v>0</v>
      </c>
      <c r="DX102" s="130"/>
      <c r="DY102" s="135">
        <f t="shared" si="1132"/>
        <v>0</v>
      </c>
      <c r="DZ102" s="130"/>
      <c r="EA102" s="135">
        <f t="shared" si="1133"/>
        <v>0</v>
      </c>
      <c r="EB102" s="130"/>
      <c r="EC102" s="135">
        <f t="shared" si="1134"/>
        <v>0</v>
      </c>
      <c r="ED102" s="130"/>
      <c r="EE102" s="131">
        <f t="shared" si="1135"/>
        <v>0</v>
      </c>
      <c r="EF102" s="130"/>
      <c r="EG102" s="131">
        <f t="shared" si="1136"/>
        <v>0</v>
      </c>
      <c r="EH102" s="130"/>
      <c r="EI102" s="132"/>
      <c r="EJ102" s="130"/>
      <c r="EK102" s="132"/>
      <c r="EL102" s="130"/>
      <c r="EM102" s="131">
        <f t="shared" si="1137"/>
        <v>0</v>
      </c>
      <c r="EN102" s="130"/>
      <c r="EO102" s="131">
        <f t="shared" si="1138"/>
        <v>0</v>
      </c>
      <c r="EP102" s="130"/>
      <c r="EQ102" s="132"/>
      <c r="ER102" s="136"/>
      <c r="ES102" s="136"/>
      <c r="ET102" s="151"/>
      <c r="EU102" s="151"/>
      <c r="EV102" s="151"/>
      <c r="EW102" s="151"/>
      <c r="EX102" s="151"/>
      <c r="EY102" s="151"/>
      <c r="EZ102" s="137">
        <f t="shared" si="1012"/>
        <v>10</v>
      </c>
      <c r="FA102" s="137">
        <f t="shared" si="1012"/>
        <v>197794.8</v>
      </c>
    </row>
    <row r="103" spans="1:157" s="196" customFormat="1" ht="45" customHeight="1" x14ac:dyDescent="0.25">
      <c r="A103" s="122"/>
      <c r="B103" s="122">
        <v>72</v>
      </c>
      <c r="C103" s="123" t="s">
        <v>341</v>
      </c>
      <c r="D103" s="221" t="s">
        <v>342</v>
      </c>
      <c r="E103" s="125">
        <v>15030</v>
      </c>
      <c r="F103" s="225">
        <v>2.29</v>
      </c>
      <c r="G103" s="127"/>
      <c r="H103" s="128">
        <v>1</v>
      </c>
      <c r="I103" s="194"/>
      <c r="J103" s="183">
        <v>1.4</v>
      </c>
      <c r="K103" s="183">
        <v>1.68</v>
      </c>
      <c r="L103" s="183">
        <v>2.23</v>
      </c>
      <c r="M103" s="186">
        <v>2.57</v>
      </c>
      <c r="N103" s="130">
        <v>10</v>
      </c>
      <c r="O103" s="131">
        <f t="shared" si="1085"/>
        <v>481861.8</v>
      </c>
      <c r="P103" s="187"/>
      <c r="Q103" s="131">
        <f t="shared" si="1085"/>
        <v>0</v>
      </c>
      <c r="R103" s="131"/>
      <c r="S103" s="131">
        <v>0</v>
      </c>
      <c r="T103" s="131"/>
      <c r="U103" s="131"/>
      <c r="V103" s="132"/>
      <c r="W103" s="131">
        <f t="shared" si="1086"/>
        <v>0</v>
      </c>
      <c r="X103" s="130"/>
      <c r="Y103" s="131">
        <f t="shared" si="1087"/>
        <v>0</v>
      </c>
      <c r="Z103" s="130"/>
      <c r="AA103" s="131">
        <f t="shared" si="1088"/>
        <v>0</v>
      </c>
      <c r="AB103" s="130"/>
      <c r="AC103" s="131">
        <f t="shared" si="1089"/>
        <v>0</v>
      </c>
      <c r="AD103" s="132"/>
      <c r="AE103" s="131">
        <f t="shared" si="1090"/>
        <v>0</v>
      </c>
      <c r="AF103" s="132"/>
      <c r="AG103" s="131">
        <f t="shared" si="1091"/>
        <v>0</v>
      </c>
      <c r="AH103" s="132"/>
      <c r="AI103" s="131">
        <f t="shared" si="1092"/>
        <v>0</v>
      </c>
      <c r="AJ103" s="132"/>
      <c r="AK103" s="132"/>
      <c r="AL103" s="132"/>
      <c r="AM103" s="132"/>
      <c r="AN103" s="130"/>
      <c r="AO103" s="131">
        <f t="shared" si="1093"/>
        <v>0</v>
      </c>
      <c r="AP103" s="132"/>
      <c r="AQ103" s="131">
        <f t="shared" si="1094"/>
        <v>0</v>
      </c>
      <c r="AR103" s="130"/>
      <c r="AS103" s="131">
        <f t="shared" si="1095"/>
        <v>0</v>
      </c>
      <c r="AT103" s="130"/>
      <c r="AU103" s="131">
        <f t="shared" si="1096"/>
        <v>0</v>
      </c>
      <c r="AV103" s="132"/>
      <c r="AW103" s="131">
        <f t="shared" si="1097"/>
        <v>0</v>
      </c>
      <c r="AX103" s="132"/>
      <c r="AY103" s="131">
        <f t="shared" si="1098"/>
        <v>0</v>
      </c>
      <c r="AZ103" s="130"/>
      <c r="BA103" s="131">
        <f t="shared" si="1099"/>
        <v>0</v>
      </c>
      <c r="BB103" s="130"/>
      <c r="BC103" s="131">
        <f t="shared" si="1100"/>
        <v>0</v>
      </c>
      <c r="BD103" s="130"/>
      <c r="BE103" s="131">
        <f t="shared" si="1101"/>
        <v>0</v>
      </c>
      <c r="BF103" s="130"/>
      <c r="BG103" s="131">
        <f t="shared" si="1102"/>
        <v>0</v>
      </c>
      <c r="BH103" s="130"/>
      <c r="BI103" s="131">
        <f t="shared" si="1103"/>
        <v>0</v>
      </c>
      <c r="BJ103" s="132">
        <v>0</v>
      </c>
      <c r="BK103" s="132">
        <v>0</v>
      </c>
      <c r="BL103" s="130"/>
      <c r="BM103" s="131">
        <f t="shared" si="1104"/>
        <v>0</v>
      </c>
      <c r="BN103" s="130"/>
      <c r="BO103" s="131">
        <f t="shared" si="1105"/>
        <v>0</v>
      </c>
      <c r="BP103" s="130"/>
      <c r="BQ103" s="131">
        <f t="shared" si="1106"/>
        <v>0</v>
      </c>
      <c r="BR103" s="130"/>
      <c r="BS103" s="131">
        <f t="shared" si="1107"/>
        <v>0</v>
      </c>
      <c r="BT103" s="130"/>
      <c r="BU103" s="131">
        <f t="shared" si="1108"/>
        <v>0</v>
      </c>
      <c r="BV103" s="130"/>
      <c r="BW103" s="131">
        <f t="shared" si="1109"/>
        <v>0</v>
      </c>
      <c r="BX103" s="130"/>
      <c r="BY103" s="131">
        <f t="shared" si="1110"/>
        <v>0</v>
      </c>
      <c r="BZ103" s="130"/>
      <c r="CA103" s="131">
        <f t="shared" si="1111"/>
        <v>0</v>
      </c>
      <c r="CB103" s="134"/>
      <c r="CC103" s="131">
        <f t="shared" si="1112"/>
        <v>0</v>
      </c>
      <c r="CD103" s="130"/>
      <c r="CE103" s="131">
        <f t="shared" si="1112"/>
        <v>0</v>
      </c>
      <c r="CF103" s="132"/>
      <c r="CG103" s="131">
        <f t="shared" si="1113"/>
        <v>0</v>
      </c>
      <c r="CH103" s="130"/>
      <c r="CI103" s="131">
        <f t="shared" si="1114"/>
        <v>0</v>
      </c>
      <c r="CJ103" s="130"/>
      <c r="CK103" s="131">
        <f t="shared" si="1115"/>
        <v>0</v>
      </c>
      <c r="CL103" s="130"/>
      <c r="CM103" s="131">
        <f t="shared" si="1116"/>
        <v>0</v>
      </c>
      <c r="CN103" s="130"/>
      <c r="CO103" s="131">
        <f t="shared" si="1117"/>
        <v>0</v>
      </c>
      <c r="CP103" s="130"/>
      <c r="CQ103" s="135">
        <f>SUM(CP103*$E103*$F103*$H103*$K103*$CQ$11)</f>
        <v>0</v>
      </c>
      <c r="CR103" s="130"/>
      <c r="CS103" s="135">
        <f>SUM(CR103*$E103*$F103*$H103*$K103*$CQ$11)</f>
        <v>0</v>
      </c>
      <c r="CT103" s="130"/>
      <c r="CU103" s="135">
        <f t="shared" si="1118"/>
        <v>0</v>
      </c>
      <c r="CV103" s="132"/>
      <c r="CW103" s="135">
        <f t="shared" si="1119"/>
        <v>0</v>
      </c>
      <c r="CX103" s="132"/>
      <c r="CY103" s="135">
        <f t="shared" si="1120"/>
        <v>0</v>
      </c>
      <c r="CZ103" s="132"/>
      <c r="DA103" s="135">
        <f t="shared" si="1121"/>
        <v>0</v>
      </c>
      <c r="DB103" s="130"/>
      <c r="DC103" s="135">
        <f t="shared" si="1122"/>
        <v>0</v>
      </c>
      <c r="DD103" s="130"/>
      <c r="DE103" s="135">
        <f t="shared" si="1123"/>
        <v>0</v>
      </c>
      <c r="DF103" s="130">
        <v>0</v>
      </c>
      <c r="DG103" s="135">
        <v>0</v>
      </c>
      <c r="DH103" s="132"/>
      <c r="DI103" s="135">
        <f t="shared" si="1124"/>
        <v>0</v>
      </c>
      <c r="DJ103" s="130"/>
      <c r="DK103" s="135">
        <f t="shared" si="1125"/>
        <v>0</v>
      </c>
      <c r="DL103" s="130"/>
      <c r="DM103" s="135">
        <f t="shared" si="1126"/>
        <v>0</v>
      </c>
      <c r="DN103" s="130"/>
      <c r="DO103" s="135">
        <f t="shared" si="1127"/>
        <v>0</v>
      </c>
      <c r="DP103" s="130"/>
      <c r="DQ103" s="135">
        <f t="shared" si="1128"/>
        <v>0</v>
      </c>
      <c r="DR103" s="130"/>
      <c r="DS103" s="135">
        <f t="shared" si="1129"/>
        <v>0</v>
      </c>
      <c r="DT103" s="130"/>
      <c r="DU103" s="135">
        <f t="shared" si="1130"/>
        <v>0</v>
      </c>
      <c r="DV103" s="130"/>
      <c r="DW103" s="135">
        <f t="shared" si="1131"/>
        <v>0</v>
      </c>
      <c r="DX103" s="130"/>
      <c r="DY103" s="135">
        <f t="shared" si="1132"/>
        <v>0</v>
      </c>
      <c r="DZ103" s="130"/>
      <c r="EA103" s="135">
        <f t="shared" si="1133"/>
        <v>0</v>
      </c>
      <c r="EB103" s="130"/>
      <c r="EC103" s="135">
        <f t="shared" si="1134"/>
        <v>0</v>
      </c>
      <c r="ED103" s="130"/>
      <c r="EE103" s="131">
        <f t="shared" si="1135"/>
        <v>0</v>
      </c>
      <c r="EF103" s="130"/>
      <c r="EG103" s="131">
        <f t="shared" si="1136"/>
        <v>0</v>
      </c>
      <c r="EH103" s="130"/>
      <c r="EI103" s="132"/>
      <c r="EJ103" s="130"/>
      <c r="EK103" s="132"/>
      <c r="EL103" s="130"/>
      <c r="EM103" s="131">
        <f t="shared" si="1137"/>
        <v>0</v>
      </c>
      <c r="EN103" s="130"/>
      <c r="EO103" s="131">
        <f t="shared" si="1138"/>
        <v>0</v>
      </c>
      <c r="EP103" s="130"/>
      <c r="EQ103" s="132"/>
      <c r="ER103" s="136"/>
      <c r="ES103" s="136"/>
      <c r="ET103" s="151"/>
      <c r="EU103" s="151"/>
      <c r="EV103" s="151"/>
      <c r="EW103" s="151"/>
      <c r="EX103" s="151"/>
      <c r="EY103" s="151"/>
      <c r="EZ103" s="137">
        <f t="shared" si="1012"/>
        <v>10</v>
      </c>
      <c r="FA103" s="137">
        <f t="shared" si="1012"/>
        <v>481861.8</v>
      </c>
    </row>
    <row r="104" spans="1:157" s="196" customFormat="1" ht="45" customHeight="1" x14ac:dyDescent="0.25">
      <c r="A104" s="122"/>
      <c r="B104" s="122">
        <v>73</v>
      </c>
      <c r="C104" s="123" t="s">
        <v>343</v>
      </c>
      <c r="D104" s="221" t="s">
        <v>344</v>
      </c>
      <c r="E104" s="125">
        <v>15030</v>
      </c>
      <c r="F104" s="225">
        <v>4.22</v>
      </c>
      <c r="G104" s="127"/>
      <c r="H104" s="128">
        <v>1</v>
      </c>
      <c r="I104" s="194"/>
      <c r="J104" s="183">
        <v>1.4</v>
      </c>
      <c r="K104" s="183">
        <v>1.68</v>
      </c>
      <c r="L104" s="183">
        <v>2.23</v>
      </c>
      <c r="M104" s="186">
        <v>2.57</v>
      </c>
      <c r="N104" s="130">
        <v>1</v>
      </c>
      <c r="O104" s="131">
        <f t="shared" si="1085"/>
        <v>88797.239999999991</v>
      </c>
      <c r="P104" s="187"/>
      <c r="Q104" s="131">
        <f t="shared" si="1085"/>
        <v>0</v>
      </c>
      <c r="R104" s="131"/>
      <c r="S104" s="131">
        <v>0</v>
      </c>
      <c r="T104" s="131"/>
      <c r="U104" s="131"/>
      <c r="V104" s="132"/>
      <c r="W104" s="131">
        <f t="shared" si="1086"/>
        <v>0</v>
      </c>
      <c r="X104" s="130"/>
      <c r="Y104" s="131">
        <f t="shared" si="1087"/>
        <v>0</v>
      </c>
      <c r="Z104" s="130"/>
      <c r="AA104" s="131">
        <f t="shared" si="1088"/>
        <v>0</v>
      </c>
      <c r="AB104" s="130"/>
      <c r="AC104" s="131">
        <f t="shared" si="1089"/>
        <v>0</v>
      </c>
      <c r="AD104" s="132"/>
      <c r="AE104" s="131">
        <f t="shared" si="1090"/>
        <v>0</v>
      </c>
      <c r="AF104" s="132"/>
      <c r="AG104" s="131">
        <f t="shared" si="1091"/>
        <v>0</v>
      </c>
      <c r="AH104" s="132"/>
      <c r="AI104" s="131">
        <f t="shared" si="1092"/>
        <v>0</v>
      </c>
      <c r="AJ104" s="132"/>
      <c r="AK104" s="132"/>
      <c r="AL104" s="132"/>
      <c r="AM104" s="132"/>
      <c r="AN104" s="130"/>
      <c r="AO104" s="131">
        <f t="shared" si="1093"/>
        <v>0</v>
      </c>
      <c r="AP104" s="132"/>
      <c r="AQ104" s="131">
        <f t="shared" si="1094"/>
        <v>0</v>
      </c>
      <c r="AR104" s="130"/>
      <c r="AS104" s="131">
        <f t="shared" si="1095"/>
        <v>0</v>
      </c>
      <c r="AT104" s="130"/>
      <c r="AU104" s="131">
        <f t="shared" si="1096"/>
        <v>0</v>
      </c>
      <c r="AV104" s="132"/>
      <c r="AW104" s="131">
        <f t="shared" si="1097"/>
        <v>0</v>
      </c>
      <c r="AX104" s="132"/>
      <c r="AY104" s="131">
        <f t="shared" si="1098"/>
        <v>0</v>
      </c>
      <c r="AZ104" s="130"/>
      <c r="BA104" s="131">
        <f t="shared" si="1099"/>
        <v>0</v>
      </c>
      <c r="BB104" s="130">
        <v>40</v>
      </c>
      <c r="BC104" s="131">
        <f t="shared" si="1100"/>
        <v>3551889.5999999996</v>
      </c>
      <c r="BD104" s="130"/>
      <c r="BE104" s="131">
        <f t="shared" si="1101"/>
        <v>0</v>
      </c>
      <c r="BF104" s="130"/>
      <c r="BG104" s="131">
        <f t="shared" si="1102"/>
        <v>0</v>
      </c>
      <c r="BH104" s="130"/>
      <c r="BI104" s="131">
        <f t="shared" si="1103"/>
        <v>0</v>
      </c>
      <c r="BJ104" s="132">
        <v>0</v>
      </c>
      <c r="BK104" s="132">
        <v>0</v>
      </c>
      <c r="BL104" s="130"/>
      <c r="BM104" s="131">
        <f t="shared" si="1104"/>
        <v>0</v>
      </c>
      <c r="BN104" s="130"/>
      <c r="BO104" s="131">
        <f t="shared" si="1105"/>
        <v>0</v>
      </c>
      <c r="BP104" s="130"/>
      <c r="BQ104" s="131">
        <f t="shared" si="1106"/>
        <v>0</v>
      </c>
      <c r="BR104" s="130"/>
      <c r="BS104" s="131">
        <f t="shared" si="1107"/>
        <v>0</v>
      </c>
      <c r="BT104" s="130"/>
      <c r="BU104" s="131">
        <f t="shared" si="1108"/>
        <v>0</v>
      </c>
      <c r="BV104" s="130"/>
      <c r="BW104" s="131">
        <f t="shared" si="1109"/>
        <v>0</v>
      </c>
      <c r="BX104" s="130"/>
      <c r="BY104" s="131">
        <f t="shared" si="1110"/>
        <v>0</v>
      </c>
      <c r="BZ104" s="130"/>
      <c r="CA104" s="131">
        <f t="shared" si="1111"/>
        <v>0</v>
      </c>
      <c r="CB104" s="134"/>
      <c r="CC104" s="131">
        <f t="shared" si="1112"/>
        <v>0</v>
      </c>
      <c r="CD104" s="130"/>
      <c r="CE104" s="131">
        <f t="shared" si="1112"/>
        <v>0</v>
      </c>
      <c r="CF104" s="132"/>
      <c r="CG104" s="131">
        <f t="shared" si="1113"/>
        <v>0</v>
      </c>
      <c r="CH104" s="130"/>
      <c r="CI104" s="131">
        <f t="shared" si="1114"/>
        <v>0</v>
      </c>
      <c r="CJ104" s="130"/>
      <c r="CK104" s="131">
        <f t="shared" si="1115"/>
        <v>0</v>
      </c>
      <c r="CL104" s="130"/>
      <c r="CM104" s="131">
        <f t="shared" si="1116"/>
        <v>0</v>
      </c>
      <c r="CN104" s="130"/>
      <c r="CO104" s="131">
        <f t="shared" si="1117"/>
        <v>0</v>
      </c>
      <c r="CP104" s="130"/>
      <c r="CQ104" s="135">
        <f>SUM(CP104*$E104*$F104*$H104*$K104*$CQ$11)</f>
        <v>0</v>
      </c>
      <c r="CR104" s="130"/>
      <c r="CS104" s="135">
        <f>SUM(CR104*$E104*$F104*$H104*$K104*$CQ$11)</f>
        <v>0</v>
      </c>
      <c r="CT104" s="130"/>
      <c r="CU104" s="135">
        <f t="shared" si="1118"/>
        <v>0</v>
      </c>
      <c r="CV104" s="132"/>
      <c r="CW104" s="135">
        <f t="shared" si="1119"/>
        <v>0</v>
      </c>
      <c r="CX104" s="132"/>
      <c r="CY104" s="135">
        <f t="shared" si="1120"/>
        <v>0</v>
      </c>
      <c r="CZ104" s="132"/>
      <c r="DA104" s="135">
        <f t="shared" si="1121"/>
        <v>0</v>
      </c>
      <c r="DB104" s="130"/>
      <c r="DC104" s="135">
        <f t="shared" si="1122"/>
        <v>0</v>
      </c>
      <c r="DD104" s="130"/>
      <c r="DE104" s="135">
        <f t="shared" si="1123"/>
        <v>0</v>
      </c>
      <c r="DF104" s="130">
        <v>0</v>
      </c>
      <c r="DG104" s="135">
        <v>0</v>
      </c>
      <c r="DH104" s="132"/>
      <c r="DI104" s="135">
        <f t="shared" si="1124"/>
        <v>0</v>
      </c>
      <c r="DJ104" s="130"/>
      <c r="DK104" s="135">
        <f t="shared" si="1125"/>
        <v>0</v>
      </c>
      <c r="DL104" s="130"/>
      <c r="DM104" s="135">
        <f t="shared" si="1126"/>
        <v>0</v>
      </c>
      <c r="DN104" s="130"/>
      <c r="DO104" s="135">
        <f t="shared" si="1127"/>
        <v>0</v>
      </c>
      <c r="DP104" s="130"/>
      <c r="DQ104" s="135">
        <f t="shared" si="1128"/>
        <v>0</v>
      </c>
      <c r="DR104" s="130"/>
      <c r="DS104" s="135">
        <f t="shared" si="1129"/>
        <v>0</v>
      </c>
      <c r="DT104" s="130"/>
      <c r="DU104" s="135">
        <f t="shared" si="1130"/>
        <v>0</v>
      </c>
      <c r="DV104" s="130"/>
      <c r="DW104" s="135">
        <f t="shared" si="1131"/>
        <v>0</v>
      </c>
      <c r="DX104" s="130"/>
      <c r="DY104" s="135">
        <f t="shared" si="1132"/>
        <v>0</v>
      </c>
      <c r="DZ104" s="130"/>
      <c r="EA104" s="135">
        <f t="shared" si="1133"/>
        <v>0</v>
      </c>
      <c r="EB104" s="130"/>
      <c r="EC104" s="135">
        <f t="shared" si="1134"/>
        <v>0</v>
      </c>
      <c r="ED104" s="130"/>
      <c r="EE104" s="131">
        <f t="shared" si="1135"/>
        <v>0</v>
      </c>
      <c r="EF104" s="130"/>
      <c r="EG104" s="131">
        <f t="shared" si="1136"/>
        <v>0</v>
      </c>
      <c r="EH104" s="130"/>
      <c r="EI104" s="132"/>
      <c r="EJ104" s="130"/>
      <c r="EK104" s="132"/>
      <c r="EL104" s="130"/>
      <c r="EM104" s="131">
        <f t="shared" si="1137"/>
        <v>0</v>
      </c>
      <c r="EN104" s="130"/>
      <c r="EO104" s="131">
        <f t="shared" si="1138"/>
        <v>0</v>
      </c>
      <c r="EP104" s="130"/>
      <c r="EQ104" s="132"/>
      <c r="ER104" s="136"/>
      <c r="ES104" s="136"/>
      <c r="ET104" s="130"/>
      <c r="EU104" s="130"/>
      <c r="EV104" s="130"/>
      <c r="EW104" s="130"/>
      <c r="EX104" s="130"/>
      <c r="EY104" s="130"/>
      <c r="EZ104" s="137">
        <f t="shared" si="1012"/>
        <v>41</v>
      </c>
      <c r="FA104" s="137">
        <f t="shared" si="1012"/>
        <v>3640686.84</v>
      </c>
    </row>
    <row r="105" spans="1:157" s="196" customFormat="1" ht="45" customHeight="1" x14ac:dyDescent="0.25">
      <c r="A105" s="122"/>
      <c r="B105" s="122">
        <v>74</v>
      </c>
      <c r="C105" s="123" t="s">
        <v>345</v>
      </c>
      <c r="D105" s="182" t="s">
        <v>346</v>
      </c>
      <c r="E105" s="125">
        <v>15030</v>
      </c>
      <c r="F105" s="225">
        <v>0.37</v>
      </c>
      <c r="G105" s="223">
        <v>0.621</v>
      </c>
      <c r="H105" s="128">
        <v>1</v>
      </c>
      <c r="I105" s="194"/>
      <c r="J105" s="183">
        <v>1.4</v>
      </c>
      <c r="K105" s="183">
        <v>1.68</v>
      </c>
      <c r="L105" s="183">
        <v>2.23</v>
      </c>
      <c r="M105" s="186">
        <v>2.57</v>
      </c>
      <c r="N105" s="130">
        <v>12</v>
      </c>
      <c r="O105" s="149">
        <f t="shared" ref="O105:Q116" si="1139">(N105*$E105*$F105*((1-$G105)+$G105*$J105*$H105*O$11))</f>
        <v>83309.726879999987</v>
      </c>
      <c r="P105" s="187"/>
      <c r="Q105" s="149">
        <f t="shared" si="1139"/>
        <v>0</v>
      </c>
      <c r="R105" s="149"/>
      <c r="S105" s="149">
        <v>0</v>
      </c>
      <c r="T105" s="149"/>
      <c r="U105" s="149">
        <v>0</v>
      </c>
      <c r="V105" s="132"/>
      <c r="W105" s="149">
        <f t="shared" ref="W105:W116" si="1140">(V105*$E105*$F105*((1-$G105)+$G105*$J105*$H105*W$11))</f>
        <v>0</v>
      </c>
      <c r="X105" s="130"/>
      <c r="Y105" s="149">
        <f t="shared" ref="Y105:Y116" si="1141">(X105*$E105*$F105*((1-$G105)+$G105*$J105*$H105*Y$11))</f>
        <v>0</v>
      </c>
      <c r="Z105" s="130"/>
      <c r="AA105" s="149">
        <f t="shared" ref="AA105:AA116" si="1142">(Z105*$E105*$F105*((1-$G105)+$G105*$J105*$H105*AA$11))</f>
        <v>0</v>
      </c>
      <c r="AB105" s="130"/>
      <c r="AC105" s="149">
        <f t="shared" ref="AC105:AC116" si="1143">(AB105*$E105*$F105*((1-$G105)+$G105*$J105*$H105*AC$11))</f>
        <v>0</v>
      </c>
      <c r="AD105" s="132"/>
      <c r="AE105" s="149">
        <f t="shared" ref="AE105:AE116" si="1144">(AD105*$E105*$F105*((1-$G105)+$G105*$J105*$H105*AE$11))</f>
        <v>0</v>
      </c>
      <c r="AF105" s="132"/>
      <c r="AG105" s="149">
        <f t="shared" ref="AG105:AG116" si="1145">(AF105*$E105*$F105*((1-$G105)+$G105*$J105*$H105*AG$11))</f>
        <v>0</v>
      </c>
      <c r="AH105" s="132"/>
      <c r="AI105" s="149">
        <f t="shared" ref="AI105:AI116" si="1146">(AH105*$E105*$F105*((1-$G105)+$G105*$J105*$H105*AI$11))</f>
        <v>0</v>
      </c>
      <c r="AJ105" s="132"/>
      <c r="AK105" s="149">
        <f t="shared" ref="AK105:AK116" si="1147">(AJ105*$E105*$F105*((1-$G105)+$G105*$K105*$H105))</f>
        <v>0</v>
      </c>
      <c r="AL105" s="149"/>
      <c r="AM105" s="149">
        <v>0</v>
      </c>
      <c r="AN105" s="130"/>
      <c r="AO105" s="149">
        <f t="shared" ref="AO105:AO116" si="1148">(AN105*$E105*$F105*((1-$G105)+$G105*$J105*$H105*AO$11))</f>
        <v>0</v>
      </c>
      <c r="AP105" s="132"/>
      <c r="AQ105" s="149">
        <f t="shared" ref="AQ105:AQ116" si="1149">(AP105*$E105*$F105*((1-$G105)+$G105*$J105*$H105*AQ$11))</f>
        <v>0</v>
      </c>
      <c r="AR105" s="130"/>
      <c r="AS105" s="149">
        <f t="shared" ref="AS105:AS116" si="1150">(AR105*$E105*$F105*((1-$G105)+$G105*$J105*$H105*AS$11))</f>
        <v>0</v>
      </c>
      <c r="AT105" s="130"/>
      <c r="AU105" s="149">
        <f t="shared" ref="AU105:AU116" si="1151">(AT105*$E105*$F105*((1-$G105)+$G105*$J105*$H105*AU$11))</f>
        <v>0</v>
      </c>
      <c r="AV105" s="132"/>
      <c r="AW105" s="149">
        <f t="shared" ref="AW105:AW116" si="1152">(AV105*$E105*$F105*((1-$G105)+$G105*$J105*$H105*AW$11))</f>
        <v>0</v>
      </c>
      <c r="AX105" s="132"/>
      <c r="AY105" s="149">
        <f t="shared" ref="AY105:AY116" si="1153">(AX105*$E105*$F105*((1-$G105)+$G105*$J105*$H105*AY$11))</f>
        <v>0</v>
      </c>
      <c r="AZ105" s="130"/>
      <c r="BA105" s="149">
        <f t="shared" ref="BA105:BA116" si="1154">(AZ105*$E105*$F105*((1-$G105)+$G105*$J105*$H105*BA$11))</f>
        <v>0</v>
      </c>
      <c r="BB105" s="130"/>
      <c r="BC105" s="149">
        <f t="shared" ref="BC105:BC116" si="1155">(BB105*$E105*$F105*((1-$G105)+$G105*$J105*$H105*BC$11))</f>
        <v>0</v>
      </c>
      <c r="BD105" s="130"/>
      <c r="BE105" s="149">
        <f t="shared" ref="BE105:BE116" si="1156">(BD105*$E105*$F105*((1-$G105)+$G105*$J105*$H105*BE$11))</f>
        <v>0</v>
      </c>
      <c r="BF105" s="130"/>
      <c r="BG105" s="149">
        <f t="shared" ref="BG105:BG116" si="1157">(BF105*$E105*$F105*((1-$G105)+$G105*$J105*$H105*BG$11))</f>
        <v>0</v>
      </c>
      <c r="BH105" s="130"/>
      <c r="BI105" s="149">
        <f t="shared" ref="BI105:BI116" si="1158">(BH105*$E105*$F105*((1-$G105)+$G105*$J105*$H105*BI$11))</f>
        <v>0</v>
      </c>
      <c r="BJ105" s="132">
        <v>0</v>
      </c>
      <c r="BK105" s="132">
        <v>0</v>
      </c>
      <c r="BL105" s="130"/>
      <c r="BM105" s="149">
        <f t="shared" ref="BM105:BM116" si="1159">(BL105*$E105*$F105*((1-$G105)+$G105*$J105*$H105*BM$11))</f>
        <v>0</v>
      </c>
      <c r="BN105" s="130"/>
      <c r="BO105" s="149">
        <f t="shared" ref="BO105:BO116" si="1160">(BN105*$E105*$F105*((1-$G105)+$G105*$J105*$H105*BO$11))</f>
        <v>0</v>
      </c>
      <c r="BP105" s="130"/>
      <c r="BQ105" s="149">
        <f t="shared" ref="BQ105:BQ116" si="1161">(BP105*$E105*$F105*((1-$G105)+$G105*$J105*$H105*BQ$11))</f>
        <v>0</v>
      </c>
      <c r="BR105" s="130"/>
      <c r="BS105" s="149">
        <f t="shared" ref="BS105:BS116" si="1162">(BR105*$E105*$F105*((1-$G105)+$G105*$J105*$H105*BS$11))</f>
        <v>0</v>
      </c>
      <c r="BT105" s="130"/>
      <c r="BU105" s="149">
        <f t="shared" ref="BU105:BU116" si="1163">(BT105*$E105*$F105*((1-$G105)+$G105*$J105*$H105*BU$11))</f>
        <v>0</v>
      </c>
      <c r="BV105" s="130"/>
      <c r="BW105" s="149">
        <f t="shared" ref="BW105:BW116" si="1164">(BV105*$E105*$F105*((1-$G105)+$G105*$J105*$H105*BW$11))</f>
        <v>0</v>
      </c>
      <c r="BX105" s="130"/>
      <c r="BY105" s="149">
        <f t="shared" ref="BY105:BY116" si="1165">(BX105*$E105*$F105*((1-$G105)+$G105*$J105*$H105*BY$11))</f>
        <v>0</v>
      </c>
      <c r="BZ105" s="130"/>
      <c r="CA105" s="149">
        <f t="shared" ref="CA105:CA116" si="1166">(BZ105*$E105*$F105*((1-$G105)+$G105*$J105*$H105*CA$11))</f>
        <v>0</v>
      </c>
      <c r="CB105" s="134"/>
      <c r="CC105" s="149">
        <f t="shared" ref="CC105:CE116" si="1167">(CB105*$E105*$F105*((1-$G105)+$G105*$J105*$H105*CC$11))</f>
        <v>0</v>
      </c>
      <c r="CD105" s="130"/>
      <c r="CE105" s="149">
        <f t="shared" si="1167"/>
        <v>0</v>
      </c>
      <c r="CF105" s="132"/>
      <c r="CG105" s="149">
        <f t="shared" ref="CG105:CG116" si="1168">(CF105*$E105*$F105*((1-$G105)+$G105*$J105*$H105*CG$11))</f>
        <v>0</v>
      </c>
      <c r="CH105" s="130"/>
      <c r="CI105" s="149">
        <f t="shared" ref="CI105:CI116" si="1169">(CH105*$E105*$F105*((1-$G105)+$G105*$J105*$H105*CI$11))</f>
        <v>0</v>
      </c>
      <c r="CJ105" s="130"/>
      <c r="CK105" s="149">
        <f t="shared" ref="CK105:CK116" si="1170">(CJ105*$E105*$F105*((1-$G105)+$G105*$J105*$H105*CK$11))</f>
        <v>0</v>
      </c>
      <c r="CL105" s="130"/>
      <c r="CM105" s="149">
        <f t="shared" ref="CM105:CM116" si="1171">(CL105*$E105*$F105*((1-$G105)+$G105*$J105*$H105*CM$11))</f>
        <v>0</v>
      </c>
      <c r="CN105" s="130"/>
      <c r="CO105" s="149">
        <f t="shared" ref="CO105:CO116" si="1172">(CN105*$E105*$F105*((1-$G105)+$G105*$J105*$H105*CO$11))</f>
        <v>0</v>
      </c>
      <c r="CP105" s="130"/>
      <c r="CQ105" s="149">
        <f t="shared" ref="CQ105:CS116" si="1173">(CP105*$E105*$F105*((1-$G105)+$G105*$K105*$H105))</f>
        <v>0</v>
      </c>
      <c r="CR105" s="130"/>
      <c r="CS105" s="149">
        <f t="shared" si="1173"/>
        <v>0</v>
      </c>
      <c r="CT105" s="130"/>
      <c r="CU105" s="149">
        <f t="shared" ref="CU105:CU116" si="1174">(CT105*$E105*$F105*((1-$G105)+$G105*$K105*$H105))</f>
        <v>0</v>
      </c>
      <c r="CV105" s="132"/>
      <c r="CW105" s="149">
        <f t="shared" ref="CW105:CW116" si="1175">(CV105*$E105*$F105*((1-$G105)+$G105*$K105*$H105))</f>
        <v>0</v>
      </c>
      <c r="CX105" s="132"/>
      <c r="CY105" s="149">
        <f t="shared" ref="CY105:CY116" si="1176">(CX105*$E105*$F105*((1-$G105)+$G105*$K105*$H105))</f>
        <v>0</v>
      </c>
      <c r="CZ105" s="132"/>
      <c r="DA105" s="149">
        <f t="shared" ref="DA105:DA116" si="1177">(CZ105*$E105*$F105*((1-$G105)+$G105*$K105*$H105))</f>
        <v>0</v>
      </c>
      <c r="DB105" s="130"/>
      <c r="DC105" s="149">
        <f t="shared" ref="DC105:DC116" si="1178">(DB105*$E105*$F105*((1-$G105)+$G105*$K105*$H105))</f>
        <v>0</v>
      </c>
      <c r="DD105" s="130"/>
      <c r="DE105" s="149">
        <f t="shared" ref="DE105:DE116" si="1179">(DD105*$E105*$F105*((1-$G105)+$G105*$K105*$H105))</f>
        <v>0</v>
      </c>
      <c r="DF105" s="130">
        <v>0</v>
      </c>
      <c r="DG105" s="149">
        <v>0</v>
      </c>
      <c r="DH105" s="132"/>
      <c r="DI105" s="149">
        <f t="shared" ref="DI105:DI116" si="1180">(DH105*$E105*$F105*((1-$G105)+$G105*$K105*$H105))</f>
        <v>0</v>
      </c>
      <c r="DJ105" s="130"/>
      <c r="DK105" s="149">
        <f t="shared" ref="DK105:DK116" si="1181">(DJ105*$E105*$F105*((1-$G105)+$G105*$K105*$H105))</f>
        <v>0</v>
      </c>
      <c r="DL105" s="130"/>
      <c r="DM105" s="149">
        <f t="shared" ref="DM105:DM116" si="1182">(DL105*$E105*$F105*((1-$G105)+$G105*$K105*$H105))</f>
        <v>0</v>
      </c>
      <c r="DN105" s="130"/>
      <c r="DO105" s="149">
        <f t="shared" ref="DO105:DO116" si="1183">(DN105*$E105*$F105*((1-$G105)+$G105*$K105*$H105))</f>
        <v>0</v>
      </c>
      <c r="DP105" s="130"/>
      <c r="DQ105" s="149">
        <f t="shared" ref="DQ105:DQ116" si="1184">(DP105*$E105*$F105*((1-$G105)+$G105*$K105*$H105))</f>
        <v>0</v>
      </c>
      <c r="DR105" s="130"/>
      <c r="DS105" s="149">
        <f t="shared" ref="DS105:DS116" si="1185">(DR105*$E105*$F105*((1-$G105)+$G105*$K105*$H105))</f>
        <v>0</v>
      </c>
      <c r="DT105" s="130"/>
      <c r="DU105" s="149">
        <f t="shared" ref="DU105:DU116" si="1186">(DT105*$E105*$F105*((1-$G105)+$G105*$K105*$H105))</f>
        <v>0</v>
      </c>
      <c r="DV105" s="130"/>
      <c r="DW105" s="149">
        <f t="shared" ref="DW105:DW116" si="1187">(DV105*$E105*$F105*((1-$G105)+$G105*$K105*$H105))</f>
        <v>0</v>
      </c>
      <c r="DX105" s="130"/>
      <c r="DY105" s="149">
        <f t="shared" ref="DY105:DY116" si="1188">(DX105*$E105*$F105*((1-$G105)+$G105*$K105*$H105))</f>
        <v>0</v>
      </c>
      <c r="DZ105" s="130"/>
      <c r="EA105" s="149">
        <f t="shared" ref="EA105:EA116" si="1189">(DZ105*$E105*$F105*((1-$G105)+$G105*$J105*$H105*EA$11))</f>
        <v>0</v>
      </c>
      <c r="EB105" s="130"/>
      <c r="EC105" s="149">
        <f t="shared" ref="EC105:EC116" si="1190">(EB105*$E105*$F105*((1-$G105)+$G105*$M105*$H105*EC$11))</f>
        <v>0</v>
      </c>
      <c r="ED105" s="130"/>
      <c r="EE105" s="149">
        <f t="shared" ref="EE105:EE116" si="1191">(ED105*$E105*$F105*((1-$G105)+$G105*$J105*$H105*EE$11))</f>
        <v>0</v>
      </c>
      <c r="EF105" s="130"/>
      <c r="EG105" s="149">
        <f t="shared" ref="EG105:EG116" si="1192">(EF105*$E105*$F105*((1-$G105)+$G105*$J105*$H105*EG$11))</f>
        <v>0</v>
      </c>
      <c r="EH105" s="130"/>
      <c r="EI105" s="149">
        <f t="shared" ref="EI105:EI116" si="1193">(EH105*$E105*$F105*((1-$G105)+$G105*$J105*$H105))</f>
        <v>0</v>
      </c>
      <c r="EJ105" s="130"/>
      <c r="EK105" s="149">
        <f t="shared" ref="EK105:EK116" si="1194">(EJ105*$E105*$F105*((1-$G105)+$G105*$J105*$H105))</f>
        <v>0</v>
      </c>
      <c r="EL105" s="130"/>
      <c r="EM105" s="149">
        <f t="shared" ref="EM105:EM116" si="1195">(EL105*$E105*$F105*((1-$G105)+$G105*$J105*$H105*EM$11))</f>
        <v>0</v>
      </c>
      <c r="EN105" s="130"/>
      <c r="EO105" s="149">
        <f t="shared" ref="EO105:EO116" si="1196">(EN105*$E105*$F105*((1-$G105)+$G105*$J105*$H105*EO$11))</f>
        <v>0</v>
      </c>
      <c r="EP105" s="130"/>
      <c r="EQ105" s="149">
        <f t="shared" ref="EQ105:EQ116" si="1197">(EP105*$E105*$F105*((1-$G105)+$G105*$K105*$H105))</f>
        <v>0</v>
      </c>
      <c r="ER105" s="136"/>
      <c r="ES105" s="136"/>
      <c r="ET105" s="151"/>
      <c r="EU105" s="151"/>
      <c r="EV105" s="151"/>
      <c r="EW105" s="151"/>
      <c r="EX105" s="151"/>
      <c r="EY105" s="151"/>
      <c r="EZ105" s="137">
        <f t="shared" si="1012"/>
        <v>12</v>
      </c>
      <c r="FA105" s="137">
        <f t="shared" si="1012"/>
        <v>83309.726879999987</v>
      </c>
    </row>
    <row r="106" spans="1:157" s="196" customFormat="1" ht="45" customHeight="1" x14ac:dyDescent="0.25">
      <c r="A106" s="122"/>
      <c r="B106" s="122">
        <v>75</v>
      </c>
      <c r="C106" s="123" t="s">
        <v>347</v>
      </c>
      <c r="D106" s="182" t="s">
        <v>348</v>
      </c>
      <c r="E106" s="125">
        <v>15030</v>
      </c>
      <c r="F106" s="225">
        <v>1.64</v>
      </c>
      <c r="G106" s="223">
        <v>0.621</v>
      </c>
      <c r="H106" s="128">
        <v>1</v>
      </c>
      <c r="I106" s="194"/>
      <c r="J106" s="183">
        <v>1.4</v>
      </c>
      <c r="K106" s="183">
        <v>1.68</v>
      </c>
      <c r="L106" s="183">
        <v>2.23</v>
      </c>
      <c r="M106" s="186">
        <v>2.57</v>
      </c>
      <c r="N106" s="130">
        <v>115</v>
      </c>
      <c r="O106" s="149">
        <f t="shared" si="1139"/>
        <v>3538787.0471999999</v>
      </c>
      <c r="P106" s="187"/>
      <c r="Q106" s="149">
        <f t="shared" si="1139"/>
        <v>0</v>
      </c>
      <c r="R106" s="149"/>
      <c r="S106" s="149">
        <v>0</v>
      </c>
      <c r="T106" s="149"/>
      <c r="U106" s="149">
        <v>0</v>
      </c>
      <c r="V106" s="132"/>
      <c r="W106" s="149">
        <f t="shared" si="1140"/>
        <v>0</v>
      </c>
      <c r="X106" s="130"/>
      <c r="Y106" s="149">
        <f t="shared" si="1141"/>
        <v>0</v>
      </c>
      <c r="Z106" s="130"/>
      <c r="AA106" s="149">
        <f t="shared" si="1142"/>
        <v>0</v>
      </c>
      <c r="AB106" s="130"/>
      <c r="AC106" s="149">
        <f t="shared" si="1143"/>
        <v>0</v>
      </c>
      <c r="AD106" s="132"/>
      <c r="AE106" s="149">
        <f t="shared" si="1144"/>
        <v>0</v>
      </c>
      <c r="AF106" s="132"/>
      <c r="AG106" s="149">
        <f t="shared" si="1145"/>
        <v>0</v>
      </c>
      <c r="AH106" s="132"/>
      <c r="AI106" s="149">
        <f t="shared" si="1146"/>
        <v>0</v>
      </c>
      <c r="AJ106" s="132"/>
      <c r="AK106" s="149">
        <f t="shared" si="1147"/>
        <v>0</v>
      </c>
      <c r="AL106" s="149"/>
      <c r="AM106" s="149">
        <v>0</v>
      </c>
      <c r="AN106" s="130"/>
      <c r="AO106" s="149">
        <f t="shared" si="1148"/>
        <v>0</v>
      </c>
      <c r="AP106" s="132"/>
      <c r="AQ106" s="149">
        <f t="shared" si="1149"/>
        <v>0</v>
      </c>
      <c r="AR106" s="130"/>
      <c r="AS106" s="149">
        <f t="shared" si="1150"/>
        <v>0</v>
      </c>
      <c r="AT106" s="130"/>
      <c r="AU106" s="149">
        <f t="shared" si="1151"/>
        <v>0</v>
      </c>
      <c r="AV106" s="132"/>
      <c r="AW106" s="149">
        <f t="shared" si="1152"/>
        <v>0</v>
      </c>
      <c r="AX106" s="132"/>
      <c r="AY106" s="149">
        <f t="shared" si="1153"/>
        <v>0</v>
      </c>
      <c r="AZ106" s="130"/>
      <c r="BA106" s="149">
        <f t="shared" si="1154"/>
        <v>0</v>
      </c>
      <c r="BB106" s="130"/>
      <c r="BC106" s="149">
        <f t="shared" si="1155"/>
        <v>0</v>
      </c>
      <c r="BD106" s="130"/>
      <c r="BE106" s="149">
        <f t="shared" si="1156"/>
        <v>0</v>
      </c>
      <c r="BF106" s="130"/>
      <c r="BG106" s="149">
        <f t="shared" si="1157"/>
        <v>0</v>
      </c>
      <c r="BH106" s="130"/>
      <c r="BI106" s="149">
        <f t="shared" si="1158"/>
        <v>0</v>
      </c>
      <c r="BJ106" s="132">
        <v>0</v>
      </c>
      <c r="BK106" s="132">
        <v>0</v>
      </c>
      <c r="BL106" s="130"/>
      <c r="BM106" s="149">
        <f t="shared" si="1159"/>
        <v>0</v>
      </c>
      <c r="BN106" s="130"/>
      <c r="BO106" s="149">
        <f t="shared" si="1160"/>
        <v>0</v>
      </c>
      <c r="BP106" s="130"/>
      <c r="BQ106" s="149">
        <f t="shared" si="1161"/>
        <v>0</v>
      </c>
      <c r="BR106" s="130"/>
      <c r="BS106" s="149">
        <f t="shared" si="1162"/>
        <v>0</v>
      </c>
      <c r="BT106" s="130"/>
      <c r="BU106" s="149">
        <f t="shared" si="1163"/>
        <v>0</v>
      </c>
      <c r="BV106" s="130"/>
      <c r="BW106" s="149">
        <f t="shared" si="1164"/>
        <v>0</v>
      </c>
      <c r="BX106" s="130"/>
      <c r="BY106" s="149">
        <f t="shared" si="1165"/>
        <v>0</v>
      </c>
      <c r="BZ106" s="130"/>
      <c r="CA106" s="149">
        <f t="shared" si="1166"/>
        <v>0</v>
      </c>
      <c r="CB106" s="134"/>
      <c r="CC106" s="149">
        <f t="shared" si="1167"/>
        <v>0</v>
      </c>
      <c r="CD106" s="130"/>
      <c r="CE106" s="149">
        <f t="shared" si="1167"/>
        <v>0</v>
      </c>
      <c r="CF106" s="132"/>
      <c r="CG106" s="149">
        <f t="shared" si="1168"/>
        <v>0</v>
      </c>
      <c r="CH106" s="130"/>
      <c r="CI106" s="149">
        <f t="shared" si="1169"/>
        <v>0</v>
      </c>
      <c r="CJ106" s="130"/>
      <c r="CK106" s="149">
        <f t="shared" si="1170"/>
        <v>0</v>
      </c>
      <c r="CL106" s="130"/>
      <c r="CM106" s="149">
        <f t="shared" si="1171"/>
        <v>0</v>
      </c>
      <c r="CN106" s="130"/>
      <c r="CO106" s="149">
        <f t="shared" si="1172"/>
        <v>0</v>
      </c>
      <c r="CP106" s="130"/>
      <c r="CQ106" s="149">
        <f t="shared" si="1173"/>
        <v>0</v>
      </c>
      <c r="CR106" s="130"/>
      <c r="CS106" s="149">
        <f t="shared" si="1173"/>
        <v>0</v>
      </c>
      <c r="CT106" s="130"/>
      <c r="CU106" s="149">
        <f t="shared" si="1174"/>
        <v>0</v>
      </c>
      <c r="CV106" s="132"/>
      <c r="CW106" s="149">
        <f t="shared" si="1175"/>
        <v>0</v>
      </c>
      <c r="CX106" s="132"/>
      <c r="CY106" s="149">
        <f t="shared" si="1176"/>
        <v>0</v>
      </c>
      <c r="CZ106" s="132"/>
      <c r="DA106" s="149">
        <f t="shared" si="1177"/>
        <v>0</v>
      </c>
      <c r="DB106" s="130"/>
      <c r="DC106" s="149">
        <f t="shared" si="1178"/>
        <v>0</v>
      </c>
      <c r="DD106" s="130"/>
      <c r="DE106" s="149">
        <f t="shared" si="1179"/>
        <v>0</v>
      </c>
      <c r="DF106" s="130">
        <v>0</v>
      </c>
      <c r="DG106" s="149">
        <v>0</v>
      </c>
      <c r="DH106" s="132"/>
      <c r="DI106" s="149">
        <f t="shared" si="1180"/>
        <v>0</v>
      </c>
      <c r="DJ106" s="130"/>
      <c r="DK106" s="149">
        <f t="shared" si="1181"/>
        <v>0</v>
      </c>
      <c r="DL106" s="130"/>
      <c r="DM106" s="149">
        <f t="shared" si="1182"/>
        <v>0</v>
      </c>
      <c r="DN106" s="130"/>
      <c r="DO106" s="149">
        <f t="shared" si="1183"/>
        <v>0</v>
      </c>
      <c r="DP106" s="130"/>
      <c r="DQ106" s="149">
        <f t="shared" si="1184"/>
        <v>0</v>
      </c>
      <c r="DR106" s="130"/>
      <c r="DS106" s="149">
        <f t="shared" si="1185"/>
        <v>0</v>
      </c>
      <c r="DT106" s="130"/>
      <c r="DU106" s="149">
        <f t="shared" si="1186"/>
        <v>0</v>
      </c>
      <c r="DV106" s="130"/>
      <c r="DW106" s="149">
        <f t="shared" si="1187"/>
        <v>0</v>
      </c>
      <c r="DX106" s="130"/>
      <c r="DY106" s="149">
        <f t="shared" si="1188"/>
        <v>0</v>
      </c>
      <c r="DZ106" s="130"/>
      <c r="EA106" s="149">
        <f t="shared" si="1189"/>
        <v>0</v>
      </c>
      <c r="EB106" s="130"/>
      <c r="EC106" s="149">
        <f t="shared" si="1190"/>
        <v>0</v>
      </c>
      <c r="ED106" s="130"/>
      <c r="EE106" s="149">
        <f t="shared" si="1191"/>
        <v>0</v>
      </c>
      <c r="EF106" s="130"/>
      <c r="EG106" s="149">
        <f t="shared" si="1192"/>
        <v>0</v>
      </c>
      <c r="EH106" s="130"/>
      <c r="EI106" s="149">
        <f t="shared" si="1193"/>
        <v>0</v>
      </c>
      <c r="EJ106" s="130"/>
      <c r="EK106" s="149">
        <f t="shared" si="1194"/>
        <v>0</v>
      </c>
      <c r="EL106" s="130"/>
      <c r="EM106" s="149">
        <f t="shared" si="1195"/>
        <v>0</v>
      </c>
      <c r="EN106" s="130"/>
      <c r="EO106" s="149">
        <f t="shared" si="1196"/>
        <v>0</v>
      </c>
      <c r="EP106" s="130"/>
      <c r="EQ106" s="149">
        <f t="shared" si="1197"/>
        <v>0</v>
      </c>
      <c r="ER106" s="136"/>
      <c r="ES106" s="136"/>
      <c r="ET106" s="151"/>
      <c r="EU106" s="151"/>
      <c r="EV106" s="151"/>
      <c r="EW106" s="151"/>
      <c r="EX106" s="151"/>
      <c r="EY106" s="151"/>
      <c r="EZ106" s="137">
        <f t="shared" si="1012"/>
        <v>115</v>
      </c>
      <c r="FA106" s="137">
        <f t="shared" si="1012"/>
        <v>3538787.0471999999</v>
      </c>
    </row>
    <row r="107" spans="1:157" s="196" customFormat="1" ht="45" customHeight="1" x14ac:dyDescent="0.25">
      <c r="A107" s="122"/>
      <c r="B107" s="122">
        <v>76</v>
      </c>
      <c r="C107" s="123" t="s">
        <v>349</v>
      </c>
      <c r="D107" s="182" t="s">
        <v>350</v>
      </c>
      <c r="E107" s="125">
        <v>15030</v>
      </c>
      <c r="F107" s="225">
        <v>3.67</v>
      </c>
      <c r="G107" s="223">
        <v>0.621</v>
      </c>
      <c r="H107" s="128">
        <v>1</v>
      </c>
      <c r="I107" s="194"/>
      <c r="J107" s="183">
        <v>1.4</v>
      </c>
      <c r="K107" s="183">
        <v>1.68</v>
      </c>
      <c r="L107" s="183">
        <v>2.23</v>
      </c>
      <c r="M107" s="186">
        <v>2.57</v>
      </c>
      <c r="N107" s="130">
        <v>57</v>
      </c>
      <c r="O107" s="149">
        <f t="shared" si="1139"/>
        <v>3925126.5238799993</v>
      </c>
      <c r="P107" s="187"/>
      <c r="Q107" s="149">
        <f t="shared" si="1139"/>
        <v>0</v>
      </c>
      <c r="R107" s="149"/>
      <c r="S107" s="149">
        <v>0</v>
      </c>
      <c r="T107" s="149"/>
      <c r="U107" s="149">
        <v>0</v>
      </c>
      <c r="V107" s="132"/>
      <c r="W107" s="149">
        <f t="shared" si="1140"/>
        <v>0</v>
      </c>
      <c r="X107" s="130"/>
      <c r="Y107" s="149">
        <f t="shared" si="1141"/>
        <v>0</v>
      </c>
      <c r="Z107" s="130"/>
      <c r="AA107" s="149">
        <f t="shared" si="1142"/>
        <v>0</v>
      </c>
      <c r="AB107" s="130"/>
      <c r="AC107" s="149">
        <f t="shared" si="1143"/>
        <v>0</v>
      </c>
      <c r="AD107" s="132"/>
      <c r="AE107" s="149">
        <f t="shared" si="1144"/>
        <v>0</v>
      </c>
      <c r="AF107" s="132"/>
      <c r="AG107" s="149">
        <f t="shared" si="1145"/>
        <v>0</v>
      </c>
      <c r="AH107" s="132"/>
      <c r="AI107" s="149">
        <f t="shared" si="1146"/>
        <v>0</v>
      </c>
      <c r="AJ107" s="132"/>
      <c r="AK107" s="149">
        <f t="shared" si="1147"/>
        <v>0</v>
      </c>
      <c r="AL107" s="149"/>
      <c r="AM107" s="149">
        <v>0</v>
      </c>
      <c r="AN107" s="130"/>
      <c r="AO107" s="149">
        <f t="shared" si="1148"/>
        <v>0</v>
      </c>
      <c r="AP107" s="132"/>
      <c r="AQ107" s="149">
        <f t="shared" si="1149"/>
        <v>0</v>
      </c>
      <c r="AR107" s="130"/>
      <c r="AS107" s="149">
        <f t="shared" si="1150"/>
        <v>0</v>
      </c>
      <c r="AT107" s="130"/>
      <c r="AU107" s="149">
        <f t="shared" si="1151"/>
        <v>0</v>
      </c>
      <c r="AV107" s="132"/>
      <c r="AW107" s="149">
        <f t="shared" si="1152"/>
        <v>0</v>
      </c>
      <c r="AX107" s="132"/>
      <c r="AY107" s="149">
        <f t="shared" si="1153"/>
        <v>0</v>
      </c>
      <c r="AZ107" s="130"/>
      <c r="BA107" s="149">
        <f t="shared" si="1154"/>
        <v>0</v>
      </c>
      <c r="BB107" s="130"/>
      <c r="BC107" s="149">
        <f t="shared" si="1155"/>
        <v>0</v>
      </c>
      <c r="BD107" s="130"/>
      <c r="BE107" s="149">
        <f t="shared" si="1156"/>
        <v>0</v>
      </c>
      <c r="BF107" s="130"/>
      <c r="BG107" s="149">
        <f t="shared" si="1157"/>
        <v>0</v>
      </c>
      <c r="BH107" s="130"/>
      <c r="BI107" s="149">
        <f t="shared" si="1158"/>
        <v>0</v>
      </c>
      <c r="BJ107" s="132">
        <v>0</v>
      </c>
      <c r="BK107" s="132">
        <v>0</v>
      </c>
      <c r="BL107" s="130"/>
      <c r="BM107" s="149">
        <f t="shared" si="1159"/>
        <v>0</v>
      </c>
      <c r="BN107" s="130"/>
      <c r="BO107" s="149">
        <f t="shared" si="1160"/>
        <v>0</v>
      </c>
      <c r="BP107" s="130"/>
      <c r="BQ107" s="149">
        <f t="shared" si="1161"/>
        <v>0</v>
      </c>
      <c r="BR107" s="130"/>
      <c r="BS107" s="149">
        <f t="shared" si="1162"/>
        <v>0</v>
      </c>
      <c r="BT107" s="130"/>
      <c r="BU107" s="149">
        <f t="shared" si="1163"/>
        <v>0</v>
      </c>
      <c r="BV107" s="130"/>
      <c r="BW107" s="149">
        <f t="shared" si="1164"/>
        <v>0</v>
      </c>
      <c r="BX107" s="130"/>
      <c r="BY107" s="149">
        <f t="shared" si="1165"/>
        <v>0</v>
      </c>
      <c r="BZ107" s="130"/>
      <c r="CA107" s="149">
        <f t="shared" si="1166"/>
        <v>0</v>
      </c>
      <c r="CB107" s="134"/>
      <c r="CC107" s="149">
        <f t="shared" si="1167"/>
        <v>0</v>
      </c>
      <c r="CD107" s="130"/>
      <c r="CE107" s="149">
        <f t="shared" si="1167"/>
        <v>0</v>
      </c>
      <c r="CF107" s="132"/>
      <c r="CG107" s="149">
        <f t="shared" si="1168"/>
        <v>0</v>
      </c>
      <c r="CH107" s="130"/>
      <c r="CI107" s="149">
        <f t="shared" si="1169"/>
        <v>0</v>
      </c>
      <c r="CJ107" s="130"/>
      <c r="CK107" s="149">
        <f t="shared" si="1170"/>
        <v>0</v>
      </c>
      <c r="CL107" s="130"/>
      <c r="CM107" s="149">
        <f t="shared" si="1171"/>
        <v>0</v>
      </c>
      <c r="CN107" s="130"/>
      <c r="CO107" s="149">
        <f t="shared" si="1172"/>
        <v>0</v>
      </c>
      <c r="CP107" s="130"/>
      <c r="CQ107" s="149">
        <f t="shared" si="1173"/>
        <v>0</v>
      </c>
      <c r="CR107" s="130"/>
      <c r="CS107" s="149">
        <f t="shared" si="1173"/>
        <v>0</v>
      </c>
      <c r="CT107" s="130"/>
      <c r="CU107" s="149">
        <f t="shared" si="1174"/>
        <v>0</v>
      </c>
      <c r="CV107" s="132"/>
      <c r="CW107" s="149">
        <f t="shared" si="1175"/>
        <v>0</v>
      </c>
      <c r="CX107" s="132"/>
      <c r="CY107" s="149">
        <f t="shared" si="1176"/>
        <v>0</v>
      </c>
      <c r="CZ107" s="132"/>
      <c r="DA107" s="149">
        <f t="shared" si="1177"/>
        <v>0</v>
      </c>
      <c r="DB107" s="130"/>
      <c r="DC107" s="149">
        <f t="shared" si="1178"/>
        <v>0</v>
      </c>
      <c r="DD107" s="130"/>
      <c r="DE107" s="149">
        <f t="shared" si="1179"/>
        <v>0</v>
      </c>
      <c r="DF107" s="130">
        <v>0</v>
      </c>
      <c r="DG107" s="149">
        <v>0</v>
      </c>
      <c r="DH107" s="132"/>
      <c r="DI107" s="149">
        <f t="shared" si="1180"/>
        <v>0</v>
      </c>
      <c r="DJ107" s="130"/>
      <c r="DK107" s="149">
        <f t="shared" si="1181"/>
        <v>0</v>
      </c>
      <c r="DL107" s="130"/>
      <c r="DM107" s="149">
        <f t="shared" si="1182"/>
        <v>0</v>
      </c>
      <c r="DN107" s="130"/>
      <c r="DO107" s="149">
        <f t="shared" si="1183"/>
        <v>0</v>
      </c>
      <c r="DP107" s="130"/>
      <c r="DQ107" s="149">
        <f t="shared" si="1184"/>
        <v>0</v>
      </c>
      <c r="DR107" s="130"/>
      <c r="DS107" s="149">
        <f t="shared" si="1185"/>
        <v>0</v>
      </c>
      <c r="DT107" s="130"/>
      <c r="DU107" s="149">
        <f t="shared" si="1186"/>
        <v>0</v>
      </c>
      <c r="DV107" s="130"/>
      <c r="DW107" s="149">
        <f t="shared" si="1187"/>
        <v>0</v>
      </c>
      <c r="DX107" s="130"/>
      <c r="DY107" s="149">
        <f t="shared" si="1188"/>
        <v>0</v>
      </c>
      <c r="DZ107" s="130"/>
      <c r="EA107" s="149">
        <f t="shared" si="1189"/>
        <v>0</v>
      </c>
      <c r="EB107" s="130"/>
      <c r="EC107" s="149">
        <f t="shared" si="1190"/>
        <v>0</v>
      </c>
      <c r="ED107" s="130"/>
      <c r="EE107" s="149">
        <f t="shared" si="1191"/>
        <v>0</v>
      </c>
      <c r="EF107" s="130"/>
      <c r="EG107" s="149">
        <f t="shared" si="1192"/>
        <v>0</v>
      </c>
      <c r="EH107" s="130"/>
      <c r="EI107" s="149">
        <f t="shared" si="1193"/>
        <v>0</v>
      </c>
      <c r="EJ107" s="130"/>
      <c r="EK107" s="149">
        <f t="shared" si="1194"/>
        <v>0</v>
      </c>
      <c r="EL107" s="130"/>
      <c r="EM107" s="149">
        <f t="shared" si="1195"/>
        <v>0</v>
      </c>
      <c r="EN107" s="130"/>
      <c r="EO107" s="149">
        <f t="shared" si="1196"/>
        <v>0</v>
      </c>
      <c r="EP107" s="130"/>
      <c r="EQ107" s="149">
        <f t="shared" si="1197"/>
        <v>0</v>
      </c>
      <c r="ER107" s="136"/>
      <c r="ES107" s="136"/>
      <c r="ET107" s="151"/>
      <c r="EU107" s="151"/>
      <c r="EV107" s="151"/>
      <c r="EW107" s="151"/>
      <c r="EX107" s="151"/>
      <c r="EY107" s="151"/>
      <c r="EZ107" s="137">
        <f t="shared" si="1012"/>
        <v>57</v>
      </c>
      <c r="FA107" s="137">
        <f t="shared" si="1012"/>
        <v>3925126.5238799993</v>
      </c>
    </row>
    <row r="108" spans="1:157" s="196" customFormat="1" ht="45" customHeight="1" x14ac:dyDescent="0.25">
      <c r="A108" s="122"/>
      <c r="B108" s="122">
        <v>77</v>
      </c>
      <c r="C108" s="123" t="s">
        <v>351</v>
      </c>
      <c r="D108" s="182" t="s">
        <v>352</v>
      </c>
      <c r="E108" s="125">
        <v>15030</v>
      </c>
      <c r="F108" s="225">
        <v>6.58</v>
      </c>
      <c r="G108" s="223">
        <v>0.621</v>
      </c>
      <c r="H108" s="128">
        <v>1</v>
      </c>
      <c r="I108" s="194"/>
      <c r="J108" s="183">
        <v>1.4</v>
      </c>
      <c r="K108" s="183">
        <v>1.68</v>
      </c>
      <c r="L108" s="183">
        <v>2.23</v>
      </c>
      <c r="M108" s="186">
        <v>2.57</v>
      </c>
      <c r="N108" s="130">
        <v>10</v>
      </c>
      <c r="O108" s="149">
        <f t="shared" si="1139"/>
        <v>1234635.1416</v>
      </c>
      <c r="P108" s="187"/>
      <c r="Q108" s="149">
        <f t="shared" si="1139"/>
        <v>0</v>
      </c>
      <c r="R108" s="149"/>
      <c r="S108" s="149">
        <v>0</v>
      </c>
      <c r="T108" s="149"/>
      <c r="U108" s="149">
        <v>0</v>
      </c>
      <c r="V108" s="132"/>
      <c r="W108" s="149">
        <f t="shared" si="1140"/>
        <v>0</v>
      </c>
      <c r="X108" s="130"/>
      <c r="Y108" s="149">
        <f t="shared" si="1141"/>
        <v>0</v>
      </c>
      <c r="Z108" s="130"/>
      <c r="AA108" s="149">
        <f t="shared" si="1142"/>
        <v>0</v>
      </c>
      <c r="AB108" s="130"/>
      <c r="AC108" s="149">
        <f t="shared" si="1143"/>
        <v>0</v>
      </c>
      <c r="AD108" s="132"/>
      <c r="AE108" s="149">
        <f t="shared" si="1144"/>
        <v>0</v>
      </c>
      <c r="AF108" s="132"/>
      <c r="AG108" s="149">
        <f t="shared" si="1145"/>
        <v>0</v>
      </c>
      <c r="AH108" s="132"/>
      <c r="AI108" s="149">
        <f t="shared" si="1146"/>
        <v>0</v>
      </c>
      <c r="AJ108" s="132"/>
      <c r="AK108" s="149">
        <f t="shared" si="1147"/>
        <v>0</v>
      </c>
      <c r="AL108" s="149"/>
      <c r="AM108" s="149">
        <v>0</v>
      </c>
      <c r="AN108" s="130"/>
      <c r="AO108" s="149">
        <f t="shared" si="1148"/>
        <v>0</v>
      </c>
      <c r="AP108" s="132"/>
      <c r="AQ108" s="149">
        <f t="shared" si="1149"/>
        <v>0</v>
      </c>
      <c r="AR108" s="130"/>
      <c r="AS108" s="149">
        <f t="shared" si="1150"/>
        <v>0</v>
      </c>
      <c r="AT108" s="130"/>
      <c r="AU108" s="149">
        <f t="shared" si="1151"/>
        <v>0</v>
      </c>
      <c r="AV108" s="132"/>
      <c r="AW108" s="149">
        <f t="shared" si="1152"/>
        <v>0</v>
      </c>
      <c r="AX108" s="132"/>
      <c r="AY108" s="149">
        <f t="shared" si="1153"/>
        <v>0</v>
      </c>
      <c r="AZ108" s="130"/>
      <c r="BA108" s="149">
        <f t="shared" si="1154"/>
        <v>0</v>
      </c>
      <c r="BB108" s="130"/>
      <c r="BC108" s="149">
        <f t="shared" si="1155"/>
        <v>0</v>
      </c>
      <c r="BD108" s="130"/>
      <c r="BE108" s="149">
        <f t="shared" si="1156"/>
        <v>0</v>
      </c>
      <c r="BF108" s="130"/>
      <c r="BG108" s="149">
        <f t="shared" si="1157"/>
        <v>0</v>
      </c>
      <c r="BH108" s="130"/>
      <c r="BI108" s="149">
        <f t="shared" si="1158"/>
        <v>0</v>
      </c>
      <c r="BJ108" s="132">
        <v>0</v>
      </c>
      <c r="BK108" s="132">
        <v>0</v>
      </c>
      <c r="BL108" s="130"/>
      <c r="BM108" s="149">
        <f t="shared" si="1159"/>
        <v>0</v>
      </c>
      <c r="BN108" s="130"/>
      <c r="BO108" s="149">
        <f t="shared" si="1160"/>
        <v>0</v>
      </c>
      <c r="BP108" s="130"/>
      <c r="BQ108" s="149">
        <f t="shared" si="1161"/>
        <v>0</v>
      </c>
      <c r="BR108" s="130"/>
      <c r="BS108" s="149">
        <f t="shared" si="1162"/>
        <v>0</v>
      </c>
      <c r="BT108" s="130"/>
      <c r="BU108" s="149">
        <f t="shared" si="1163"/>
        <v>0</v>
      </c>
      <c r="BV108" s="130"/>
      <c r="BW108" s="149">
        <f t="shared" si="1164"/>
        <v>0</v>
      </c>
      <c r="BX108" s="130"/>
      <c r="BY108" s="149">
        <f t="shared" si="1165"/>
        <v>0</v>
      </c>
      <c r="BZ108" s="130"/>
      <c r="CA108" s="149">
        <f t="shared" si="1166"/>
        <v>0</v>
      </c>
      <c r="CB108" s="134"/>
      <c r="CC108" s="149">
        <f t="shared" si="1167"/>
        <v>0</v>
      </c>
      <c r="CD108" s="130"/>
      <c r="CE108" s="149">
        <f t="shared" si="1167"/>
        <v>0</v>
      </c>
      <c r="CF108" s="132"/>
      <c r="CG108" s="149">
        <f t="shared" si="1168"/>
        <v>0</v>
      </c>
      <c r="CH108" s="130"/>
      <c r="CI108" s="149">
        <f t="shared" si="1169"/>
        <v>0</v>
      </c>
      <c r="CJ108" s="130"/>
      <c r="CK108" s="149">
        <f t="shared" si="1170"/>
        <v>0</v>
      </c>
      <c r="CL108" s="130"/>
      <c r="CM108" s="149">
        <f t="shared" si="1171"/>
        <v>0</v>
      </c>
      <c r="CN108" s="130"/>
      <c r="CO108" s="149">
        <f t="shared" si="1172"/>
        <v>0</v>
      </c>
      <c r="CP108" s="130"/>
      <c r="CQ108" s="149">
        <f t="shared" si="1173"/>
        <v>0</v>
      </c>
      <c r="CR108" s="130"/>
      <c r="CS108" s="149">
        <f t="shared" si="1173"/>
        <v>0</v>
      </c>
      <c r="CT108" s="130"/>
      <c r="CU108" s="149">
        <f t="shared" si="1174"/>
        <v>0</v>
      </c>
      <c r="CV108" s="132"/>
      <c r="CW108" s="149">
        <f t="shared" si="1175"/>
        <v>0</v>
      </c>
      <c r="CX108" s="132"/>
      <c r="CY108" s="149">
        <f t="shared" si="1176"/>
        <v>0</v>
      </c>
      <c r="CZ108" s="132"/>
      <c r="DA108" s="149">
        <f t="shared" si="1177"/>
        <v>0</v>
      </c>
      <c r="DB108" s="130"/>
      <c r="DC108" s="149">
        <f t="shared" si="1178"/>
        <v>0</v>
      </c>
      <c r="DD108" s="130"/>
      <c r="DE108" s="149">
        <f t="shared" si="1179"/>
        <v>0</v>
      </c>
      <c r="DF108" s="130">
        <v>0</v>
      </c>
      <c r="DG108" s="149">
        <v>0</v>
      </c>
      <c r="DH108" s="132"/>
      <c r="DI108" s="149">
        <f t="shared" si="1180"/>
        <v>0</v>
      </c>
      <c r="DJ108" s="130"/>
      <c r="DK108" s="149">
        <f t="shared" si="1181"/>
        <v>0</v>
      </c>
      <c r="DL108" s="130"/>
      <c r="DM108" s="149">
        <f t="shared" si="1182"/>
        <v>0</v>
      </c>
      <c r="DN108" s="130"/>
      <c r="DO108" s="149">
        <f t="shared" si="1183"/>
        <v>0</v>
      </c>
      <c r="DP108" s="130"/>
      <c r="DQ108" s="149">
        <f t="shared" si="1184"/>
        <v>0</v>
      </c>
      <c r="DR108" s="130"/>
      <c r="DS108" s="149">
        <f t="shared" si="1185"/>
        <v>0</v>
      </c>
      <c r="DT108" s="130"/>
      <c r="DU108" s="149">
        <f t="shared" si="1186"/>
        <v>0</v>
      </c>
      <c r="DV108" s="130"/>
      <c r="DW108" s="149">
        <f t="shared" si="1187"/>
        <v>0</v>
      </c>
      <c r="DX108" s="130"/>
      <c r="DY108" s="149">
        <f t="shared" si="1188"/>
        <v>0</v>
      </c>
      <c r="DZ108" s="130"/>
      <c r="EA108" s="149">
        <f t="shared" si="1189"/>
        <v>0</v>
      </c>
      <c r="EB108" s="130"/>
      <c r="EC108" s="149">
        <f t="shared" si="1190"/>
        <v>0</v>
      </c>
      <c r="ED108" s="130"/>
      <c r="EE108" s="149">
        <f t="shared" si="1191"/>
        <v>0</v>
      </c>
      <c r="EF108" s="130"/>
      <c r="EG108" s="149">
        <f t="shared" si="1192"/>
        <v>0</v>
      </c>
      <c r="EH108" s="130"/>
      <c r="EI108" s="149">
        <f t="shared" si="1193"/>
        <v>0</v>
      </c>
      <c r="EJ108" s="130"/>
      <c r="EK108" s="149">
        <f t="shared" si="1194"/>
        <v>0</v>
      </c>
      <c r="EL108" s="130"/>
      <c r="EM108" s="149">
        <f t="shared" si="1195"/>
        <v>0</v>
      </c>
      <c r="EN108" s="130"/>
      <c r="EO108" s="149">
        <f t="shared" si="1196"/>
        <v>0</v>
      </c>
      <c r="EP108" s="130"/>
      <c r="EQ108" s="149">
        <f t="shared" si="1197"/>
        <v>0</v>
      </c>
      <c r="ER108" s="136"/>
      <c r="ES108" s="136"/>
      <c r="ET108" s="151"/>
      <c r="EU108" s="151"/>
      <c r="EV108" s="151"/>
      <c r="EW108" s="151"/>
      <c r="EX108" s="151"/>
      <c r="EY108" s="151"/>
      <c r="EZ108" s="137">
        <f t="shared" si="1012"/>
        <v>10</v>
      </c>
      <c r="FA108" s="137">
        <f t="shared" si="1012"/>
        <v>1234635.1416</v>
      </c>
    </row>
    <row r="109" spans="1:157" s="196" customFormat="1" ht="60" customHeight="1" x14ac:dyDescent="0.25">
      <c r="A109" s="122"/>
      <c r="B109" s="122">
        <v>78</v>
      </c>
      <c r="C109" s="123" t="s">
        <v>353</v>
      </c>
      <c r="D109" s="182" t="s">
        <v>354</v>
      </c>
      <c r="E109" s="125">
        <v>15030</v>
      </c>
      <c r="F109" s="225">
        <v>4.04</v>
      </c>
      <c r="G109" s="223">
        <v>6.0199999999999997E-2</v>
      </c>
      <c r="H109" s="128">
        <v>1</v>
      </c>
      <c r="I109" s="194"/>
      <c r="J109" s="183">
        <v>1.4</v>
      </c>
      <c r="K109" s="183">
        <v>1.68</v>
      </c>
      <c r="L109" s="183">
        <v>2.23</v>
      </c>
      <c r="M109" s="186">
        <v>2.57</v>
      </c>
      <c r="N109" s="130">
        <v>1</v>
      </c>
      <c r="O109" s="149">
        <f t="shared" si="1139"/>
        <v>62183.366495999988</v>
      </c>
      <c r="P109" s="187"/>
      <c r="Q109" s="149">
        <f t="shared" si="1139"/>
        <v>0</v>
      </c>
      <c r="R109" s="149"/>
      <c r="S109" s="149">
        <v>0</v>
      </c>
      <c r="T109" s="149"/>
      <c r="U109" s="149">
        <v>0</v>
      </c>
      <c r="V109" s="132"/>
      <c r="W109" s="149">
        <f t="shared" si="1140"/>
        <v>0</v>
      </c>
      <c r="X109" s="130"/>
      <c r="Y109" s="149">
        <f t="shared" si="1141"/>
        <v>0</v>
      </c>
      <c r="Z109" s="130"/>
      <c r="AA109" s="149">
        <f t="shared" si="1142"/>
        <v>0</v>
      </c>
      <c r="AB109" s="130"/>
      <c r="AC109" s="149">
        <f t="shared" si="1143"/>
        <v>0</v>
      </c>
      <c r="AD109" s="132"/>
      <c r="AE109" s="149">
        <f t="shared" si="1144"/>
        <v>0</v>
      </c>
      <c r="AF109" s="132"/>
      <c r="AG109" s="149">
        <f t="shared" si="1145"/>
        <v>0</v>
      </c>
      <c r="AH109" s="132"/>
      <c r="AI109" s="149">
        <f t="shared" si="1146"/>
        <v>0</v>
      </c>
      <c r="AJ109" s="132"/>
      <c r="AK109" s="149">
        <f t="shared" si="1147"/>
        <v>0</v>
      </c>
      <c r="AL109" s="149"/>
      <c r="AM109" s="149">
        <v>0</v>
      </c>
      <c r="AN109" s="130"/>
      <c r="AO109" s="149">
        <f t="shared" si="1148"/>
        <v>0</v>
      </c>
      <c r="AP109" s="132"/>
      <c r="AQ109" s="149">
        <f t="shared" si="1149"/>
        <v>0</v>
      </c>
      <c r="AR109" s="130"/>
      <c r="AS109" s="149">
        <f t="shared" si="1150"/>
        <v>0</v>
      </c>
      <c r="AT109" s="130"/>
      <c r="AU109" s="149">
        <f t="shared" si="1151"/>
        <v>0</v>
      </c>
      <c r="AV109" s="132"/>
      <c r="AW109" s="149">
        <f t="shared" si="1152"/>
        <v>0</v>
      </c>
      <c r="AX109" s="132"/>
      <c r="AY109" s="149">
        <f t="shared" si="1153"/>
        <v>0</v>
      </c>
      <c r="AZ109" s="130"/>
      <c r="BA109" s="149">
        <f t="shared" si="1154"/>
        <v>0</v>
      </c>
      <c r="BB109" s="130"/>
      <c r="BC109" s="149">
        <f t="shared" si="1155"/>
        <v>0</v>
      </c>
      <c r="BD109" s="130"/>
      <c r="BE109" s="149">
        <f t="shared" si="1156"/>
        <v>0</v>
      </c>
      <c r="BF109" s="130"/>
      <c r="BG109" s="149">
        <f t="shared" si="1157"/>
        <v>0</v>
      </c>
      <c r="BH109" s="130"/>
      <c r="BI109" s="149">
        <f t="shared" si="1158"/>
        <v>0</v>
      </c>
      <c r="BJ109" s="132">
        <v>0</v>
      </c>
      <c r="BK109" s="132">
        <v>0</v>
      </c>
      <c r="BL109" s="130"/>
      <c r="BM109" s="149">
        <f t="shared" si="1159"/>
        <v>0</v>
      </c>
      <c r="BN109" s="130"/>
      <c r="BO109" s="149">
        <f t="shared" si="1160"/>
        <v>0</v>
      </c>
      <c r="BP109" s="130"/>
      <c r="BQ109" s="149">
        <f t="shared" si="1161"/>
        <v>0</v>
      </c>
      <c r="BR109" s="130"/>
      <c r="BS109" s="149">
        <f t="shared" si="1162"/>
        <v>0</v>
      </c>
      <c r="BT109" s="130"/>
      <c r="BU109" s="149">
        <f t="shared" si="1163"/>
        <v>0</v>
      </c>
      <c r="BV109" s="130"/>
      <c r="BW109" s="149">
        <f t="shared" si="1164"/>
        <v>0</v>
      </c>
      <c r="BX109" s="130"/>
      <c r="BY109" s="149">
        <f t="shared" si="1165"/>
        <v>0</v>
      </c>
      <c r="BZ109" s="130"/>
      <c r="CA109" s="149">
        <f t="shared" si="1166"/>
        <v>0</v>
      </c>
      <c r="CB109" s="134"/>
      <c r="CC109" s="149">
        <f t="shared" si="1167"/>
        <v>0</v>
      </c>
      <c r="CD109" s="130"/>
      <c r="CE109" s="149">
        <f t="shared" si="1167"/>
        <v>0</v>
      </c>
      <c r="CF109" s="132"/>
      <c r="CG109" s="149">
        <f t="shared" si="1168"/>
        <v>0</v>
      </c>
      <c r="CH109" s="130"/>
      <c r="CI109" s="149">
        <f t="shared" si="1169"/>
        <v>0</v>
      </c>
      <c r="CJ109" s="130"/>
      <c r="CK109" s="149">
        <f t="shared" si="1170"/>
        <v>0</v>
      </c>
      <c r="CL109" s="130"/>
      <c r="CM109" s="149">
        <f t="shared" si="1171"/>
        <v>0</v>
      </c>
      <c r="CN109" s="130"/>
      <c r="CO109" s="149">
        <f t="shared" si="1172"/>
        <v>0</v>
      </c>
      <c r="CP109" s="130"/>
      <c r="CQ109" s="149">
        <f t="shared" si="1173"/>
        <v>0</v>
      </c>
      <c r="CR109" s="130"/>
      <c r="CS109" s="149">
        <f t="shared" si="1173"/>
        <v>0</v>
      </c>
      <c r="CT109" s="130"/>
      <c r="CU109" s="149">
        <f t="shared" si="1174"/>
        <v>0</v>
      </c>
      <c r="CV109" s="132"/>
      <c r="CW109" s="149">
        <f t="shared" si="1175"/>
        <v>0</v>
      </c>
      <c r="CX109" s="132"/>
      <c r="CY109" s="149">
        <f t="shared" si="1176"/>
        <v>0</v>
      </c>
      <c r="CZ109" s="132"/>
      <c r="DA109" s="149">
        <f t="shared" si="1177"/>
        <v>0</v>
      </c>
      <c r="DB109" s="130"/>
      <c r="DC109" s="149">
        <f t="shared" si="1178"/>
        <v>0</v>
      </c>
      <c r="DD109" s="130"/>
      <c r="DE109" s="149">
        <f t="shared" si="1179"/>
        <v>0</v>
      </c>
      <c r="DF109" s="130">
        <v>0</v>
      </c>
      <c r="DG109" s="149">
        <v>0</v>
      </c>
      <c r="DH109" s="132"/>
      <c r="DI109" s="149">
        <f t="shared" si="1180"/>
        <v>0</v>
      </c>
      <c r="DJ109" s="130"/>
      <c r="DK109" s="149">
        <f t="shared" si="1181"/>
        <v>0</v>
      </c>
      <c r="DL109" s="130"/>
      <c r="DM109" s="149">
        <f t="shared" si="1182"/>
        <v>0</v>
      </c>
      <c r="DN109" s="130"/>
      <c r="DO109" s="149">
        <f t="shared" si="1183"/>
        <v>0</v>
      </c>
      <c r="DP109" s="130"/>
      <c r="DQ109" s="149">
        <f t="shared" si="1184"/>
        <v>0</v>
      </c>
      <c r="DR109" s="130"/>
      <c r="DS109" s="149">
        <f t="shared" si="1185"/>
        <v>0</v>
      </c>
      <c r="DT109" s="130"/>
      <c r="DU109" s="149">
        <f t="shared" si="1186"/>
        <v>0</v>
      </c>
      <c r="DV109" s="130"/>
      <c r="DW109" s="149">
        <f t="shared" si="1187"/>
        <v>0</v>
      </c>
      <c r="DX109" s="130"/>
      <c r="DY109" s="149">
        <f t="shared" si="1188"/>
        <v>0</v>
      </c>
      <c r="DZ109" s="130"/>
      <c r="EA109" s="149">
        <f t="shared" si="1189"/>
        <v>0</v>
      </c>
      <c r="EB109" s="130"/>
      <c r="EC109" s="149">
        <f t="shared" si="1190"/>
        <v>0</v>
      </c>
      <c r="ED109" s="130"/>
      <c r="EE109" s="149">
        <f t="shared" si="1191"/>
        <v>0</v>
      </c>
      <c r="EF109" s="130"/>
      <c r="EG109" s="149">
        <f t="shared" si="1192"/>
        <v>0</v>
      </c>
      <c r="EH109" s="130"/>
      <c r="EI109" s="149">
        <f t="shared" si="1193"/>
        <v>0</v>
      </c>
      <c r="EJ109" s="130"/>
      <c r="EK109" s="149">
        <f t="shared" si="1194"/>
        <v>0</v>
      </c>
      <c r="EL109" s="130"/>
      <c r="EM109" s="149">
        <f t="shared" si="1195"/>
        <v>0</v>
      </c>
      <c r="EN109" s="130"/>
      <c r="EO109" s="149">
        <f t="shared" si="1196"/>
        <v>0</v>
      </c>
      <c r="EP109" s="130"/>
      <c r="EQ109" s="149">
        <f t="shared" si="1197"/>
        <v>0</v>
      </c>
      <c r="ER109" s="136"/>
      <c r="ES109" s="136"/>
      <c r="ET109" s="151"/>
      <c r="EU109" s="151"/>
      <c r="EV109" s="151"/>
      <c r="EW109" s="151"/>
      <c r="EX109" s="151"/>
      <c r="EY109" s="151"/>
      <c r="EZ109" s="137">
        <f t="shared" si="1012"/>
        <v>1</v>
      </c>
      <c r="FA109" s="137">
        <f t="shared" si="1012"/>
        <v>62183.366495999988</v>
      </c>
    </row>
    <row r="110" spans="1:157" s="196" customFormat="1" ht="60" customHeight="1" x14ac:dyDescent="0.25">
      <c r="A110" s="122"/>
      <c r="B110" s="122">
        <v>79</v>
      </c>
      <c r="C110" s="123" t="s">
        <v>355</v>
      </c>
      <c r="D110" s="182" t="s">
        <v>356</v>
      </c>
      <c r="E110" s="125">
        <v>15030</v>
      </c>
      <c r="F110" s="225">
        <v>5.28</v>
      </c>
      <c r="G110" s="223">
        <v>0.19120000000000001</v>
      </c>
      <c r="H110" s="128">
        <v>1</v>
      </c>
      <c r="I110" s="194"/>
      <c r="J110" s="183">
        <v>1.4</v>
      </c>
      <c r="K110" s="183">
        <v>1.68</v>
      </c>
      <c r="L110" s="183">
        <v>2.23</v>
      </c>
      <c r="M110" s="186">
        <v>2.57</v>
      </c>
      <c r="N110" s="130">
        <v>51</v>
      </c>
      <c r="O110" s="149">
        <f t="shared" si="1139"/>
        <v>4356814.2520319996</v>
      </c>
      <c r="P110" s="187"/>
      <c r="Q110" s="149">
        <f t="shared" si="1139"/>
        <v>0</v>
      </c>
      <c r="R110" s="149"/>
      <c r="S110" s="149">
        <v>0</v>
      </c>
      <c r="T110" s="149"/>
      <c r="U110" s="149">
        <v>0</v>
      </c>
      <c r="V110" s="132"/>
      <c r="W110" s="149">
        <f t="shared" si="1140"/>
        <v>0</v>
      </c>
      <c r="X110" s="130"/>
      <c r="Y110" s="149">
        <f t="shared" si="1141"/>
        <v>0</v>
      </c>
      <c r="Z110" s="130"/>
      <c r="AA110" s="149">
        <f t="shared" si="1142"/>
        <v>0</v>
      </c>
      <c r="AB110" s="130"/>
      <c r="AC110" s="149">
        <f t="shared" si="1143"/>
        <v>0</v>
      </c>
      <c r="AD110" s="132"/>
      <c r="AE110" s="149">
        <f t="shared" si="1144"/>
        <v>0</v>
      </c>
      <c r="AF110" s="132"/>
      <c r="AG110" s="149">
        <f t="shared" si="1145"/>
        <v>0</v>
      </c>
      <c r="AH110" s="132"/>
      <c r="AI110" s="149">
        <f t="shared" si="1146"/>
        <v>0</v>
      </c>
      <c r="AJ110" s="132"/>
      <c r="AK110" s="149">
        <f t="shared" si="1147"/>
        <v>0</v>
      </c>
      <c r="AL110" s="149"/>
      <c r="AM110" s="149">
        <v>0</v>
      </c>
      <c r="AN110" s="130"/>
      <c r="AO110" s="149">
        <f t="shared" si="1148"/>
        <v>0</v>
      </c>
      <c r="AP110" s="132"/>
      <c r="AQ110" s="149">
        <f t="shared" si="1149"/>
        <v>0</v>
      </c>
      <c r="AR110" s="130"/>
      <c r="AS110" s="149">
        <f t="shared" si="1150"/>
        <v>0</v>
      </c>
      <c r="AT110" s="130"/>
      <c r="AU110" s="149">
        <f t="shared" si="1151"/>
        <v>0</v>
      </c>
      <c r="AV110" s="132"/>
      <c r="AW110" s="149">
        <f t="shared" si="1152"/>
        <v>0</v>
      </c>
      <c r="AX110" s="132"/>
      <c r="AY110" s="149">
        <f t="shared" si="1153"/>
        <v>0</v>
      </c>
      <c r="AZ110" s="130"/>
      <c r="BA110" s="149">
        <f t="shared" si="1154"/>
        <v>0</v>
      </c>
      <c r="BB110" s="130"/>
      <c r="BC110" s="149">
        <f t="shared" si="1155"/>
        <v>0</v>
      </c>
      <c r="BD110" s="130"/>
      <c r="BE110" s="149">
        <f t="shared" si="1156"/>
        <v>0</v>
      </c>
      <c r="BF110" s="130"/>
      <c r="BG110" s="149">
        <f t="shared" si="1157"/>
        <v>0</v>
      </c>
      <c r="BH110" s="130"/>
      <c r="BI110" s="149">
        <f t="shared" si="1158"/>
        <v>0</v>
      </c>
      <c r="BJ110" s="132">
        <v>0</v>
      </c>
      <c r="BK110" s="132">
        <v>0</v>
      </c>
      <c r="BL110" s="130"/>
      <c r="BM110" s="149">
        <f t="shared" si="1159"/>
        <v>0</v>
      </c>
      <c r="BN110" s="130"/>
      <c r="BO110" s="149">
        <f t="shared" si="1160"/>
        <v>0</v>
      </c>
      <c r="BP110" s="130"/>
      <c r="BQ110" s="149">
        <f t="shared" si="1161"/>
        <v>0</v>
      </c>
      <c r="BR110" s="130"/>
      <c r="BS110" s="149">
        <f t="shared" si="1162"/>
        <v>0</v>
      </c>
      <c r="BT110" s="130"/>
      <c r="BU110" s="149">
        <f t="shared" si="1163"/>
        <v>0</v>
      </c>
      <c r="BV110" s="130"/>
      <c r="BW110" s="149">
        <f t="shared" si="1164"/>
        <v>0</v>
      </c>
      <c r="BX110" s="130"/>
      <c r="BY110" s="149">
        <f t="shared" si="1165"/>
        <v>0</v>
      </c>
      <c r="BZ110" s="130"/>
      <c r="CA110" s="149">
        <f t="shared" si="1166"/>
        <v>0</v>
      </c>
      <c r="CB110" s="134"/>
      <c r="CC110" s="149">
        <f t="shared" si="1167"/>
        <v>0</v>
      </c>
      <c r="CD110" s="130"/>
      <c r="CE110" s="149">
        <f t="shared" si="1167"/>
        <v>0</v>
      </c>
      <c r="CF110" s="132"/>
      <c r="CG110" s="149">
        <f t="shared" si="1168"/>
        <v>0</v>
      </c>
      <c r="CH110" s="130"/>
      <c r="CI110" s="149">
        <f t="shared" si="1169"/>
        <v>0</v>
      </c>
      <c r="CJ110" s="130"/>
      <c r="CK110" s="149">
        <f t="shared" si="1170"/>
        <v>0</v>
      </c>
      <c r="CL110" s="130"/>
      <c r="CM110" s="149">
        <f t="shared" si="1171"/>
        <v>0</v>
      </c>
      <c r="CN110" s="130"/>
      <c r="CO110" s="149">
        <f t="shared" si="1172"/>
        <v>0</v>
      </c>
      <c r="CP110" s="130"/>
      <c r="CQ110" s="149">
        <f t="shared" si="1173"/>
        <v>0</v>
      </c>
      <c r="CR110" s="130"/>
      <c r="CS110" s="149">
        <f t="shared" si="1173"/>
        <v>0</v>
      </c>
      <c r="CT110" s="130"/>
      <c r="CU110" s="149">
        <f t="shared" si="1174"/>
        <v>0</v>
      </c>
      <c r="CV110" s="132"/>
      <c r="CW110" s="149">
        <f t="shared" si="1175"/>
        <v>0</v>
      </c>
      <c r="CX110" s="132"/>
      <c r="CY110" s="149">
        <f t="shared" si="1176"/>
        <v>0</v>
      </c>
      <c r="CZ110" s="132"/>
      <c r="DA110" s="149">
        <f t="shared" si="1177"/>
        <v>0</v>
      </c>
      <c r="DB110" s="130"/>
      <c r="DC110" s="149">
        <f t="shared" si="1178"/>
        <v>0</v>
      </c>
      <c r="DD110" s="130"/>
      <c r="DE110" s="149">
        <f t="shared" si="1179"/>
        <v>0</v>
      </c>
      <c r="DF110" s="130">
        <v>0</v>
      </c>
      <c r="DG110" s="149">
        <v>0</v>
      </c>
      <c r="DH110" s="132"/>
      <c r="DI110" s="149">
        <f t="shared" si="1180"/>
        <v>0</v>
      </c>
      <c r="DJ110" s="130"/>
      <c r="DK110" s="149">
        <f t="shared" si="1181"/>
        <v>0</v>
      </c>
      <c r="DL110" s="130"/>
      <c r="DM110" s="149">
        <f t="shared" si="1182"/>
        <v>0</v>
      </c>
      <c r="DN110" s="130"/>
      <c r="DO110" s="149">
        <f t="shared" si="1183"/>
        <v>0</v>
      </c>
      <c r="DP110" s="130"/>
      <c r="DQ110" s="149">
        <f t="shared" si="1184"/>
        <v>0</v>
      </c>
      <c r="DR110" s="130"/>
      <c r="DS110" s="149">
        <f t="shared" si="1185"/>
        <v>0</v>
      </c>
      <c r="DT110" s="130"/>
      <c r="DU110" s="149">
        <f t="shared" si="1186"/>
        <v>0</v>
      </c>
      <c r="DV110" s="130"/>
      <c r="DW110" s="149">
        <f t="shared" si="1187"/>
        <v>0</v>
      </c>
      <c r="DX110" s="130"/>
      <c r="DY110" s="149">
        <f t="shared" si="1188"/>
        <v>0</v>
      </c>
      <c r="DZ110" s="130"/>
      <c r="EA110" s="149">
        <f t="shared" si="1189"/>
        <v>0</v>
      </c>
      <c r="EB110" s="130"/>
      <c r="EC110" s="149">
        <f t="shared" si="1190"/>
        <v>0</v>
      </c>
      <c r="ED110" s="130"/>
      <c r="EE110" s="149">
        <f t="shared" si="1191"/>
        <v>0</v>
      </c>
      <c r="EF110" s="130"/>
      <c r="EG110" s="149">
        <f t="shared" si="1192"/>
        <v>0</v>
      </c>
      <c r="EH110" s="130"/>
      <c r="EI110" s="149">
        <f t="shared" si="1193"/>
        <v>0</v>
      </c>
      <c r="EJ110" s="130"/>
      <c r="EK110" s="149">
        <f t="shared" si="1194"/>
        <v>0</v>
      </c>
      <c r="EL110" s="130"/>
      <c r="EM110" s="149">
        <f t="shared" si="1195"/>
        <v>0</v>
      </c>
      <c r="EN110" s="130"/>
      <c r="EO110" s="149">
        <f t="shared" si="1196"/>
        <v>0</v>
      </c>
      <c r="EP110" s="130"/>
      <c r="EQ110" s="149">
        <f t="shared" si="1197"/>
        <v>0</v>
      </c>
      <c r="ER110" s="136"/>
      <c r="ES110" s="136"/>
      <c r="ET110" s="151"/>
      <c r="EU110" s="151"/>
      <c r="EV110" s="151"/>
      <c r="EW110" s="151"/>
      <c r="EX110" s="151"/>
      <c r="EY110" s="151"/>
      <c r="EZ110" s="137">
        <f t="shared" si="1012"/>
        <v>51</v>
      </c>
      <c r="FA110" s="137">
        <f t="shared" si="1012"/>
        <v>4356814.2520319996</v>
      </c>
    </row>
    <row r="111" spans="1:157" s="196" customFormat="1" ht="60" customHeight="1" x14ac:dyDescent="0.25">
      <c r="A111" s="122"/>
      <c r="B111" s="122">
        <v>80</v>
      </c>
      <c r="C111" s="123" t="s">
        <v>357</v>
      </c>
      <c r="D111" s="182" t="s">
        <v>358</v>
      </c>
      <c r="E111" s="125">
        <v>15030</v>
      </c>
      <c r="F111" s="225">
        <v>7.46</v>
      </c>
      <c r="G111" s="223">
        <v>0.31709999999999999</v>
      </c>
      <c r="H111" s="128">
        <v>1</v>
      </c>
      <c r="I111" s="194"/>
      <c r="J111" s="183">
        <v>1.4</v>
      </c>
      <c r="K111" s="183">
        <v>1.68</v>
      </c>
      <c r="L111" s="183">
        <v>2.23</v>
      </c>
      <c r="M111" s="186">
        <v>2.57</v>
      </c>
      <c r="N111" s="130">
        <v>60</v>
      </c>
      <c r="O111" s="149">
        <f t="shared" si="1139"/>
        <v>7580734.9675200004</v>
      </c>
      <c r="P111" s="187"/>
      <c r="Q111" s="149">
        <f t="shared" si="1139"/>
        <v>0</v>
      </c>
      <c r="R111" s="149"/>
      <c r="S111" s="149">
        <v>0</v>
      </c>
      <c r="T111" s="149"/>
      <c r="U111" s="149">
        <v>0</v>
      </c>
      <c r="V111" s="132"/>
      <c r="W111" s="149">
        <f t="shared" si="1140"/>
        <v>0</v>
      </c>
      <c r="X111" s="130"/>
      <c r="Y111" s="149">
        <f t="shared" si="1141"/>
        <v>0</v>
      </c>
      <c r="Z111" s="130"/>
      <c r="AA111" s="149">
        <f t="shared" si="1142"/>
        <v>0</v>
      </c>
      <c r="AB111" s="130"/>
      <c r="AC111" s="149">
        <f t="shared" si="1143"/>
        <v>0</v>
      </c>
      <c r="AD111" s="132"/>
      <c r="AE111" s="149">
        <f t="shared" si="1144"/>
        <v>0</v>
      </c>
      <c r="AF111" s="132"/>
      <c r="AG111" s="149">
        <f t="shared" si="1145"/>
        <v>0</v>
      </c>
      <c r="AH111" s="132"/>
      <c r="AI111" s="149">
        <f t="shared" si="1146"/>
        <v>0</v>
      </c>
      <c r="AJ111" s="132"/>
      <c r="AK111" s="149">
        <f t="shared" si="1147"/>
        <v>0</v>
      </c>
      <c r="AL111" s="149"/>
      <c r="AM111" s="149">
        <v>0</v>
      </c>
      <c r="AN111" s="130"/>
      <c r="AO111" s="149">
        <f t="shared" si="1148"/>
        <v>0</v>
      </c>
      <c r="AP111" s="132"/>
      <c r="AQ111" s="149">
        <f t="shared" si="1149"/>
        <v>0</v>
      </c>
      <c r="AR111" s="130"/>
      <c r="AS111" s="149">
        <f t="shared" si="1150"/>
        <v>0</v>
      </c>
      <c r="AT111" s="130"/>
      <c r="AU111" s="149">
        <f t="shared" si="1151"/>
        <v>0</v>
      </c>
      <c r="AV111" s="132"/>
      <c r="AW111" s="149">
        <f t="shared" si="1152"/>
        <v>0</v>
      </c>
      <c r="AX111" s="132"/>
      <c r="AY111" s="149">
        <f t="shared" si="1153"/>
        <v>0</v>
      </c>
      <c r="AZ111" s="130"/>
      <c r="BA111" s="149">
        <f t="shared" si="1154"/>
        <v>0</v>
      </c>
      <c r="BB111" s="130"/>
      <c r="BC111" s="149">
        <f t="shared" si="1155"/>
        <v>0</v>
      </c>
      <c r="BD111" s="130"/>
      <c r="BE111" s="149">
        <f t="shared" si="1156"/>
        <v>0</v>
      </c>
      <c r="BF111" s="130"/>
      <c r="BG111" s="149">
        <f t="shared" si="1157"/>
        <v>0</v>
      </c>
      <c r="BH111" s="130"/>
      <c r="BI111" s="149">
        <f t="shared" si="1158"/>
        <v>0</v>
      </c>
      <c r="BJ111" s="132">
        <v>0</v>
      </c>
      <c r="BK111" s="132">
        <v>0</v>
      </c>
      <c r="BL111" s="130"/>
      <c r="BM111" s="149">
        <f t="shared" si="1159"/>
        <v>0</v>
      </c>
      <c r="BN111" s="130"/>
      <c r="BO111" s="149">
        <f t="shared" si="1160"/>
        <v>0</v>
      </c>
      <c r="BP111" s="130"/>
      <c r="BQ111" s="149">
        <f t="shared" si="1161"/>
        <v>0</v>
      </c>
      <c r="BR111" s="130"/>
      <c r="BS111" s="149">
        <f t="shared" si="1162"/>
        <v>0</v>
      </c>
      <c r="BT111" s="130"/>
      <c r="BU111" s="149">
        <f t="shared" si="1163"/>
        <v>0</v>
      </c>
      <c r="BV111" s="130"/>
      <c r="BW111" s="149">
        <f t="shared" si="1164"/>
        <v>0</v>
      </c>
      <c r="BX111" s="130"/>
      <c r="BY111" s="149">
        <f t="shared" si="1165"/>
        <v>0</v>
      </c>
      <c r="BZ111" s="130"/>
      <c r="CA111" s="149">
        <f t="shared" si="1166"/>
        <v>0</v>
      </c>
      <c r="CB111" s="134"/>
      <c r="CC111" s="149">
        <f t="shared" si="1167"/>
        <v>0</v>
      </c>
      <c r="CD111" s="130"/>
      <c r="CE111" s="149">
        <f t="shared" si="1167"/>
        <v>0</v>
      </c>
      <c r="CF111" s="132"/>
      <c r="CG111" s="149">
        <f t="shared" si="1168"/>
        <v>0</v>
      </c>
      <c r="CH111" s="130"/>
      <c r="CI111" s="149">
        <f t="shared" si="1169"/>
        <v>0</v>
      </c>
      <c r="CJ111" s="130"/>
      <c r="CK111" s="149">
        <f t="shared" si="1170"/>
        <v>0</v>
      </c>
      <c r="CL111" s="130"/>
      <c r="CM111" s="149">
        <f t="shared" si="1171"/>
        <v>0</v>
      </c>
      <c r="CN111" s="130"/>
      <c r="CO111" s="149">
        <f t="shared" si="1172"/>
        <v>0</v>
      </c>
      <c r="CP111" s="130"/>
      <c r="CQ111" s="149">
        <f t="shared" si="1173"/>
        <v>0</v>
      </c>
      <c r="CR111" s="130"/>
      <c r="CS111" s="149">
        <f t="shared" si="1173"/>
        <v>0</v>
      </c>
      <c r="CT111" s="130"/>
      <c r="CU111" s="149">
        <f t="shared" si="1174"/>
        <v>0</v>
      </c>
      <c r="CV111" s="132"/>
      <c r="CW111" s="149">
        <f t="shared" si="1175"/>
        <v>0</v>
      </c>
      <c r="CX111" s="132"/>
      <c r="CY111" s="149">
        <f t="shared" si="1176"/>
        <v>0</v>
      </c>
      <c r="CZ111" s="132"/>
      <c r="DA111" s="149">
        <f t="shared" si="1177"/>
        <v>0</v>
      </c>
      <c r="DB111" s="130"/>
      <c r="DC111" s="149">
        <f t="shared" si="1178"/>
        <v>0</v>
      </c>
      <c r="DD111" s="130"/>
      <c r="DE111" s="149">
        <f t="shared" si="1179"/>
        <v>0</v>
      </c>
      <c r="DF111" s="130">
        <v>0</v>
      </c>
      <c r="DG111" s="149">
        <v>0</v>
      </c>
      <c r="DH111" s="132"/>
      <c r="DI111" s="149">
        <f t="shared" si="1180"/>
        <v>0</v>
      </c>
      <c r="DJ111" s="130"/>
      <c r="DK111" s="149">
        <f t="shared" si="1181"/>
        <v>0</v>
      </c>
      <c r="DL111" s="130"/>
      <c r="DM111" s="149">
        <f t="shared" si="1182"/>
        <v>0</v>
      </c>
      <c r="DN111" s="130"/>
      <c r="DO111" s="149">
        <f t="shared" si="1183"/>
        <v>0</v>
      </c>
      <c r="DP111" s="130"/>
      <c r="DQ111" s="149">
        <f t="shared" si="1184"/>
        <v>0</v>
      </c>
      <c r="DR111" s="130"/>
      <c r="DS111" s="149">
        <f t="shared" si="1185"/>
        <v>0</v>
      </c>
      <c r="DT111" s="130"/>
      <c r="DU111" s="149">
        <f t="shared" si="1186"/>
        <v>0</v>
      </c>
      <c r="DV111" s="130"/>
      <c r="DW111" s="149">
        <f t="shared" si="1187"/>
        <v>0</v>
      </c>
      <c r="DX111" s="130"/>
      <c r="DY111" s="149">
        <f t="shared" si="1188"/>
        <v>0</v>
      </c>
      <c r="DZ111" s="130"/>
      <c r="EA111" s="149">
        <f t="shared" si="1189"/>
        <v>0</v>
      </c>
      <c r="EB111" s="130"/>
      <c r="EC111" s="149">
        <f t="shared" si="1190"/>
        <v>0</v>
      </c>
      <c r="ED111" s="130"/>
      <c r="EE111" s="149">
        <f t="shared" si="1191"/>
        <v>0</v>
      </c>
      <c r="EF111" s="130"/>
      <c r="EG111" s="149">
        <f t="shared" si="1192"/>
        <v>0</v>
      </c>
      <c r="EH111" s="130"/>
      <c r="EI111" s="149">
        <f t="shared" si="1193"/>
        <v>0</v>
      </c>
      <c r="EJ111" s="130"/>
      <c r="EK111" s="149">
        <f t="shared" si="1194"/>
        <v>0</v>
      </c>
      <c r="EL111" s="130"/>
      <c r="EM111" s="149">
        <f t="shared" si="1195"/>
        <v>0</v>
      </c>
      <c r="EN111" s="130"/>
      <c r="EO111" s="149">
        <f t="shared" si="1196"/>
        <v>0</v>
      </c>
      <c r="EP111" s="130"/>
      <c r="EQ111" s="149">
        <f t="shared" si="1197"/>
        <v>0</v>
      </c>
      <c r="ER111" s="136"/>
      <c r="ES111" s="136"/>
      <c r="ET111" s="151"/>
      <c r="EU111" s="151"/>
      <c r="EV111" s="151"/>
      <c r="EW111" s="151"/>
      <c r="EX111" s="151"/>
      <c r="EY111" s="151"/>
      <c r="EZ111" s="137">
        <f t="shared" si="1012"/>
        <v>60</v>
      </c>
      <c r="FA111" s="137">
        <f t="shared" si="1012"/>
        <v>7580734.9675200004</v>
      </c>
    </row>
    <row r="112" spans="1:157" s="196" customFormat="1" ht="60" customHeight="1" x14ac:dyDescent="0.25">
      <c r="A112" s="122"/>
      <c r="B112" s="122">
        <v>81</v>
      </c>
      <c r="C112" s="123" t="s">
        <v>359</v>
      </c>
      <c r="D112" s="182" t="s">
        <v>360</v>
      </c>
      <c r="E112" s="125">
        <v>15030</v>
      </c>
      <c r="F112" s="225">
        <v>11</v>
      </c>
      <c r="G112" s="223">
        <v>0.41489999999999999</v>
      </c>
      <c r="H112" s="128">
        <v>1</v>
      </c>
      <c r="I112" s="194"/>
      <c r="J112" s="183">
        <v>1.4</v>
      </c>
      <c r="K112" s="183">
        <v>1.68</v>
      </c>
      <c r="L112" s="183">
        <v>2.23</v>
      </c>
      <c r="M112" s="186">
        <v>2.57</v>
      </c>
      <c r="N112" s="130">
        <v>32</v>
      </c>
      <c r="O112" s="149">
        <f t="shared" si="1139"/>
        <v>6168581.3375999993</v>
      </c>
      <c r="P112" s="187"/>
      <c r="Q112" s="149">
        <f t="shared" si="1139"/>
        <v>0</v>
      </c>
      <c r="R112" s="149"/>
      <c r="S112" s="149">
        <v>0</v>
      </c>
      <c r="T112" s="149"/>
      <c r="U112" s="149">
        <v>0</v>
      </c>
      <c r="V112" s="132"/>
      <c r="W112" s="149">
        <f t="shared" si="1140"/>
        <v>0</v>
      </c>
      <c r="X112" s="130"/>
      <c r="Y112" s="149">
        <f t="shared" si="1141"/>
        <v>0</v>
      </c>
      <c r="Z112" s="130"/>
      <c r="AA112" s="149">
        <f t="shared" si="1142"/>
        <v>0</v>
      </c>
      <c r="AB112" s="130"/>
      <c r="AC112" s="149">
        <f t="shared" si="1143"/>
        <v>0</v>
      </c>
      <c r="AD112" s="132"/>
      <c r="AE112" s="149">
        <f t="shared" si="1144"/>
        <v>0</v>
      </c>
      <c r="AF112" s="132"/>
      <c r="AG112" s="149">
        <f t="shared" si="1145"/>
        <v>0</v>
      </c>
      <c r="AH112" s="132"/>
      <c r="AI112" s="149">
        <f t="shared" si="1146"/>
        <v>0</v>
      </c>
      <c r="AJ112" s="132"/>
      <c r="AK112" s="149">
        <f t="shared" si="1147"/>
        <v>0</v>
      </c>
      <c r="AL112" s="149"/>
      <c r="AM112" s="149">
        <v>0</v>
      </c>
      <c r="AN112" s="130"/>
      <c r="AO112" s="149">
        <f t="shared" si="1148"/>
        <v>0</v>
      </c>
      <c r="AP112" s="132"/>
      <c r="AQ112" s="149">
        <f t="shared" si="1149"/>
        <v>0</v>
      </c>
      <c r="AR112" s="130"/>
      <c r="AS112" s="149">
        <f t="shared" si="1150"/>
        <v>0</v>
      </c>
      <c r="AT112" s="130"/>
      <c r="AU112" s="149">
        <f t="shared" si="1151"/>
        <v>0</v>
      </c>
      <c r="AV112" s="132"/>
      <c r="AW112" s="149">
        <f t="shared" si="1152"/>
        <v>0</v>
      </c>
      <c r="AX112" s="132"/>
      <c r="AY112" s="149">
        <f t="shared" si="1153"/>
        <v>0</v>
      </c>
      <c r="AZ112" s="130"/>
      <c r="BA112" s="149">
        <f t="shared" si="1154"/>
        <v>0</v>
      </c>
      <c r="BB112" s="130"/>
      <c r="BC112" s="149">
        <f t="shared" si="1155"/>
        <v>0</v>
      </c>
      <c r="BD112" s="130"/>
      <c r="BE112" s="149">
        <f t="shared" si="1156"/>
        <v>0</v>
      </c>
      <c r="BF112" s="130"/>
      <c r="BG112" s="149">
        <f t="shared" si="1157"/>
        <v>0</v>
      </c>
      <c r="BH112" s="130"/>
      <c r="BI112" s="149">
        <f t="shared" si="1158"/>
        <v>0</v>
      </c>
      <c r="BJ112" s="132">
        <v>0</v>
      </c>
      <c r="BK112" s="132">
        <v>0</v>
      </c>
      <c r="BL112" s="130"/>
      <c r="BM112" s="149">
        <f t="shared" si="1159"/>
        <v>0</v>
      </c>
      <c r="BN112" s="130"/>
      <c r="BO112" s="149">
        <f t="shared" si="1160"/>
        <v>0</v>
      </c>
      <c r="BP112" s="130"/>
      <c r="BQ112" s="149">
        <f t="shared" si="1161"/>
        <v>0</v>
      </c>
      <c r="BR112" s="130"/>
      <c r="BS112" s="149">
        <f t="shared" si="1162"/>
        <v>0</v>
      </c>
      <c r="BT112" s="130"/>
      <c r="BU112" s="149">
        <f t="shared" si="1163"/>
        <v>0</v>
      </c>
      <c r="BV112" s="130"/>
      <c r="BW112" s="149">
        <f t="shared" si="1164"/>
        <v>0</v>
      </c>
      <c r="BX112" s="130"/>
      <c r="BY112" s="149">
        <f t="shared" si="1165"/>
        <v>0</v>
      </c>
      <c r="BZ112" s="130"/>
      <c r="CA112" s="149">
        <f t="shared" si="1166"/>
        <v>0</v>
      </c>
      <c r="CB112" s="134"/>
      <c r="CC112" s="149">
        <f t="shared" si="1167"/>
        <v>0</v>
      </c>
      <c r="CD112" s="130"/>
      <c r="CE112" s="149">
        <f t="shared" si="1167"/>
        <v>0</v>
      </c>
      <c r="CF112" s="132"/>
      <c r="CG112" s="149">
        <f t="shared" si="1168"/>
        <v>0</v>
      </c>
      <c r="CH112" s="130"/>
      <c r="CI112" s="149">
        <f t="shared" si="1169"/>
        <v>0</v>
      </c>
      <c r="CJ112" s="130"/>
      <c r="CK112" s="149">
        <f t="shared" si="1170"/>
        <v>0</v>
      </c>
      <c r="CL112" s="130"/>
      <c r="CM112" s="149">
        <f t="shared" si="1171"/>
        <v>0</v>
      </c>
      <c r="CN112" s="130"/>
      <c r="CO112" s="149">
        <f t="shared" si="1172"/>
        <v>0</v>
      </c>
      <c r="CP112" s="130"/>
      <c r="CQ112" s="149">
        <f t="shared" si="1173"/>
        <v>0</v>
      </c>
      <c r="CR112" s="130"/>
      <c r="CS112" s="149">
        <f t="shared" si="1173"/>
        <v>0</v>
      </c>
      <c r="CT112" s="130"/>
      <c r="CU112" s="149">
        <f t="shared" si="1174"/>
        <v>0</v>
      </c>
      <c r="CV112" s="132"/>
      <c r="CW112" s="149">
        <f t="shared" si="1175"/>
        <v>0</v>
      </c>
      <c r="CX112" s="132"/>
      <c r="CY112" s="149">
        <f t="shared" si="1176"/>
        <v>0</v>
      </c>
      <c r="CZ112" s="132"/>
      <c r="DA112" s="149">
        <f t="shared" si="1177"/>
        <v>0</v>
      </c>
      <c r="DB112" s="130"/>
      <c r="DC112" s="149">
        <f t="shared" si="1178"/>
        <v>0</v>
      </c>
      <c r="DD112" s="130"/>
      <c r="DE112" s="149">
        <f t="shared" si="1179"/>
        <v>0</v>
      </c>
      <c r="DF112" s="130">
        <v>0</v>
      </c>
      <c r="DG112" s="149">
        <v>0</v>
      </c>
      <c r="DH112" s="132"/>
      <c r="DI112" s="149">
        <f t="shared" si="1180"/>
        <v>0</v>
      </c>
      <c r="DJ112" s="130"/>
      <c r="DK112" s="149">
        <f t="shared" si="1181"/>
        <v>0</v>
      </c>
      <c r="DL112" s="130"/>
      <c r="DM112" s="149">
        <f t="shared" si="1182"/>
        <v>0</v>
      </c>
      <c r="DN112" s="130"/>
      <c r="DO112" s="149">
        <f t="shared" si="1183"/>
        <v>0</v>
      </c>
      <c r="DP112" s="130"/>
      <c r="DQ112" s="149">
        <f t="shared" si="1184"/>
        <v>0</v>
      </c>
      <c r="DR112" s="130"/>
      <c r="DS112" s="149">
        <f t="shared" si="1185"/>
        <v>0</v>
      </c>
      <c r="DT112" s="130"/>
      <c r="DU112" s="149">
        <f t="shared" si="1186"/>
        <v>0</v>
      </c>
      <c r="DV112" s="130"/>
      <c r="DW112" s="149">
        <f t="shared" si="1187"/>
        <v>0</v>
      </c>
      <c r="DX112" s="130"/>
      <c r="DY112" s="149">
        <f t="shared" si="1188"/>
        <v>0</v>
      </c>
      <c r="DZ112" s="130"/>
      <c r="EA112" s="149">
        <f t="shared" si="1189"/>
        <v>0</v>
      </c>
      <c r="EB112" s="130"/>
      <c r="EC112" s="149">
        <f t="shared" si="1190"/>
        <v>0</v>
      </c>
      <c r="ED112" s="130"/>
      <c r="EE112" s="149">
        <f t="shared" si="1191"/>
        <v>0</v>
      </c>
      <c r="EF112" s="130"/>
      <c r="EG112" s="149">
        <f t="shared" si="1192"/>
        <v>0</v>
      </c>
      <c r="EH112" s="130"/>
      <c r="EI112" s="149">
        <f t="shared" si="1193"/>
        <v>0</v>
      </c>
      <c r="EJ112" s="130"/>
      <c r="EK112" s="149">
        <f t="shared" si="1194"/>
        <v>0</v>
      </c>
      <c r="EL112" s="130"/>
      <c r="EM112" s="149">
        <f t="shared" si="1195"/>
        <v>0</v>
      </c>
      <c r="EN112" s="130"/>
      <c r="EO112" s="149">
        <f t="shared" si="1196"/>
        <v>0</v>
      </c>
      <c r="EP112" s="130"/>
      <c r="EQ112" s="149">
        <f t="shared" si="1197"/>
        <v>0</v>
      </c>
      <c r="ER112" s="136"/>
      <c r="ES112" s="136"/>
      <c r="ET112" s="151"/>
      <c r="EU112" s="151"/>
      <c r="EV112" s="151"/>
      <c r="EW112" s="151"/>
      <c r="EX112" s="151"/>
      <c r="EY112" s="151"/>
      <c r="EZ112" s="137">
        <f t="shared" si="1012"/>
        <v>32</v>
      </c>
      <c r="FA112" s="137">
        <f t="shared" si="1012"/>
        <v>6168581.3375999993</v>
      </c>
    </row>
    <row r="113" spans="1:157" s="196" customFormat="1" ht="60" customHeight="1" x14ac:dyDescent="0.25">
      <c r="A113" s="122"/>
      <c r="B113" s="122">
        <v>82</v>
      </c>
      <c r="C113" s="123" t="s">
        <v>361</v>
      </c>
      <c r="D113" s="182" t="s">
        <v>362</v>
      </c>
      <c r="E113" s="125">
        <v>15030</v>
      </c>
      <c r="F113" s="225">
        <v>30.73</v>
      </c>
      <c r="G113" s="223">
        <v>6.4999999999999997E-3</v>
      </c>
      <c r="H113" s="128">
        <v>1</v>
      </c>
      <c r="I113" s="194"/>
      <c r="J113" s="183">
        <v>1.4</v>
      </c>
      <c r="K113" s="183">
        <v>1.68</v>
      </c>
      <c r="L113" s="183">
        <v>2.23</v>
      </c>
      <c r="M113" s="186">
        <v>2.57</v>
      </c>
      <c r="N113" s="130">
        <v>1</v>
      </c>
      <c r="O113" s="149">
        <f t="shared" si="1139"/>
        <v>463072.76694000012</v>
      </c>
      <c r="P113" s="187"/>
      <c r="Q113" s="149">
        <f t="shared" si="1139"/>
        <v>0</v>
      </c>
      <c r="R113" s="149"/>
      <c r="S113" s="149">
        <v>0</v>
      </c>
      <c r="T113" s="149"/>
      <c r="U113" s="149">
        <v>0</v>
      </c>
      <c r="V113" s="132"/>
      <c r="W113" s="149">
        <f t="shared" si="1140"/>
        <v>0</v>
      </c>
      <c r="X113" s="130"/>
      <c r="Y113" s="149">
        <f t="shared" si="1141"/>
        <v>0</v>
      </c>
      <c r="Z113" s="130"/>
      <c r="AA113" s="149">
        <f t="shared" si="1142"/>
        <v>0</v>
      </c>
      <c r="AB113" s="130"/>
      <c r="AC113" s="149">
        <f t="shared" si="1143"/>
        <v>0</v>
      </c>
      <c r="AD113" s="132"/>
      <c r="AE113" s="149">
        <f t="shared" si="1144"/>
        <v>0</v>
      </c>
      <c r="AF113" s="132"/>
      <c r="AG113" s="149">
        <f t="shared" si="1145"/>
        <v>0</v>
      </c>
      <c r="AH113" s="132"/>
      <c r="AI113" s="149">
        <f t="shared" si="1146"/>
        <v>0</v>
      </c>
      <c r="AJ113" s="132"/>
      <c r="AK113" s="149">
        <f t="shared" si="1147"/>
        <v>0</v>
      </c>
      <c r="AL113" s="149"/>
      <c r="AM113" s="149">
        <v>0</v>
      </c>
      <c r="AN113" s="130"/>
      <c r="AO113" s="149">
        <f t="shared" si="1148"/>
        <v>0</v>
      </c>
      <c r="AP113" s="132"/>
      <c r="AQ113" s="149">
        <f t="shared" si="1149"/>
        <v>0</v>
      </c>
      <c r="AR113" s="130"/>
      <c r="AS113" s="149">
        <f t="shared" si="1150"/>
        <v>0</v>
      </c>
      <c r="AT113" s="130"/>
      <c r="AU113" s="149">
        <f t="shared" si="1151"/>
        <v>0</v>
      </c>
      <c r="AV113" s="132"/>
      <c r="AW113" s="149">
        <f t="shared" si="1152"/>
        <v>0</v>
      </c>
      <c r="AX113" s="132"/>
      <c r="AY113" s="149">
        <f t="shared" si="1153"/>
        <v>0</v>
      </c>
      <c r="AZ113" s="130"/>
      <c r="BA113" s="149">
        <f t="shared" si="1154"/>
        <v>0</v>
      </c>
      <c r="BB113" s="130"/>
      <c r="BC113" s="149">
        <f t="shared" si="1155"/>
        <v>0</v>
      </c>
      <c r="BD113" s="130"/>
      <c r="BE113" s="149">
        <f t="shared" si="1156"/>
        <v>0</v>
      </c>
      <c r="BF113" s="130"/>
      <c r="BG113" s="149">
        <f t="shared" si="1157"/>
        <v>0</v>
      </c>
      <c r="BH113" s="130"/>
      <c r="BI113" s="149">
        <f t="shared" si="1158"/>
        <v>0</v>
      </c>
      <c r="BJ113" s="132">
        <v>0</v>
      </c>
      <c r="BK113" s="132">
        <v>0</v>
      </c>
      <c r="BL113" s="130"/>
      <c r="BM113" s="149">
        <f t="shared" si="1159"/>
        <v>0</v>
      </c>
      <c r="BN113" s="130"/>
      <c r="BO113" s="149">
        <f t="shared" si="1160"/>
        <v>0</v>
      </c>
      <c r="BP113" s="130"/>
      <c r="BQ113" s="149">
        <f t="shared" si="1161"/>
        <v>0</v>
      </c>
      <c r="BR113" s="130"/>
      <c r="BS113" s="149">
        <f t="shared" si="1162"/>
        <v>0</v>
      </c>
      <c r="BT113" s="130"/>
      <c r="BU113" s="149">
        <f t="shared" si="1163"/>
        <v>0</v>
      </c>
      <c r="BV113" s="130"/>
      <c r="BW113" s="149">
        <f t="shared" si="1164"/>
        <v>0</v>
      </c>
      <c r="BX113" s="130"/>
      <c r="BY113" s="149">
        <f t="shared" si="1165"/>
        <v>0</v>
      </c>
      <c r="BZ113" s="130"/>
      <c r="CA113" s="149">
        <f t="shared" si="1166"/>
        <v>0</v>
      </c>
      <c r="CB113" s="134"/>
      <c r="CC113" s="149">
        <f t="shared" si="1167"/>
        <v>0</v>
      </c>
      <c r="CD113" s="130"/>
      <c r="CE113" s="149">
        <f t="shared" si="1167"/>
        <v>0</v>
      </c>
      <c r="CF113" s="132"/>
      <c r="CG113" s="149">
        <f t="shared" si="1168"/>
        <v>0</v>
      </c>
      <c r="CH113" s="130"/>
      <c r="CI113" s="149">
        <f t="shared" si="1169"/>
        <v>0</v>
      </c>
      <c r="CJ113" s="130"/>
      <c r="CK113" s="149">
        <f t="shared" si="1170"/>
        <v>0</v>
      </c>
      <c r="CL113" s="130"/>
      <c r="CM113" s="149">
        <f t="shared" si="1171"/>
        <v>0</v>
      </c>
      <c r="CN113" s="130"/>
      <c r="CO113" s="149">
        <f t="shared" si="1172"/>
        <v>0</v>
      </c>
      <c r="CP113" s="130"/>
      <c r="CQ113" s="149">
        <f t="shared" si="1173"/>
        <v>0</v>
      </c>
      <c r="CR113" s="130"/>
      <c r="CS113" s="149">
        <f t="shared" si="1173"/>
        <v>0</v>
      </c>
      <c r="CT113" s="130"/>
      <c r="CU113" s="149">
        <f t="shared" si="1174"/>
        <v>0</v>
      </c>
      <c r="CV113" s="132"/>
      <c r="CW113" s="149">
        <f t="shared" si="1175"/>
        <v>0</v>
      </c>
      <c r="CX113" s="132"/>
      <c r="CY113" s="149">
        <f t="shared" si="1176"/>
        <v>0</v>
      </c>
      <c r="CZ113" s="132"/>
      <c r="DA113" s="149">
        <f t="shared" si="1177"/>
        <v>0</v>
      </c>
      <c r="DB113" s="130"/>
      <c r="DC113" s="149">
        <f t="shared" si="1178"/>
        <v>0</v>
      </c>
      <c r="DD113" s="130"/>
      <c r="DE113" s="149">
        <f t="shared" si="1179"/>
        <v>0</v>
      </c>
      <c r="DF113" s="130">
        <v>0</v>
      </c>
      <c r="DG113" s="149">
        <v>0</v>
      </c>
      <c r="DH113" s="132"/>
      <c r="DI113" s="149">
        <f t="shared" si="1180"/>
        <v>0</v>
      </c>
      <c r="DJ113" s="130"/>
      <c r="DK113" s="149">
        <f t="shared" si="1181"/>
        <v>0</v>
      </c>
      <c r="DL113" s="130"/>
      <c r="DM113" s="149">
        <f t="shared" si="1182"/>
        <v>0</v>
      </c>
      <c r="DN113" s="130"/>
      <c r="DO113" s="149">
        <f t="shared" si="1183"/>
        <v>0</v>
      </c>
      <c r="DP113" s="130"/>
      <c r="DQ113" s="149">
        <f t="shared" si="1184"/>
        <v>0</v>
      </c>
      <c r="DR113" s="130"/>
      <c r="DS113" s="149">
        <f t="shared" si="1185"/>
        <v>0</v>
      </c>
      <c r="DT113" s="130"/>
      <c r="DU113" s="149">
        <f t="shared" si="1186"/>
        <v>0</v>
      </c>
      <c r="DV113" s="130"/>
      <c r="DW113" s="149">
        <f t="shared" si="1187"/>
        <v>0</v>
      </c>
      <c r="DX113" s="130"/>
      <c r="DY113" s="149">
        <f t="shared" si="1188"/>
        <v>0</v>
      </c>
      <c r="DZ113" s="130"/>
      <c r="EA113" s="149">
        <f t="shared" si="1189"/>
        <v>0</v>
      </c>
      <c r="EB113" s="130"/>
      <c r="EC113" s="149">
        <f t="shared" si="1190"/>
        <v>0</v>
      </c>
      <c r="ED113" s="130"/>
      <c r="EE113" s="149">
        <f t="shared" si="1191"/>
        <v>0</v>
      </c>
      <c r="EF113" s="130"/>
      <c r="EG113" s="149">
        <f t="shared" si="1192"/>
        <v>0</v>
      </c>
      <c r="EH113" s="130"/>
      <c r="EI113" s="149">
        <f t="shared" si="1193"/>
        <v>0</v>
      </c>
      <c r="EJ113" s="130"/>
      <c r="EK113" s="149">
        <f t="shared" si="1194"/>
        <v>0</v>
      </c>
      <c r="EL113" s="130"/>
      <c r="EM113" s="149">
        <f t="shared" si="1195"/>
        <v>0</v>
      </c>
      <c r="EN113" s="130"/>
      <c r="EO113" s="149">
        <f t="shared" si="1196"/>
        <v>0</v>
      </c>
      <c r="EP113" s="130"/>
      <c r="EQ113" s="149">
        <f t="shared" si="1197"/>
        <v>0</v>
      </c>
      <c r="ER113" s="136"/>
      <c r="ES113" s="136"/>
      <c r="ET113" s="151"/>
      <c r="EU113" s="151"/>
      <c r="EV113" s="151"/>
      <c r="EW113" s="151"/>
      <c r="EX113" s="151"/>
      <c r="EY113" s="151"/>
      <c r="EZ113" s="137">
        <f t="shared" si="1012"/>
        <v>1</v>
      </c>
      <c r="FA113" s="137">
        <f t="shared" si="1012"/>
        <v>463072.76694000012</v>
      </c>
    </row>
    <row r="114" spans="1:157" s="196" customFormat="1" ht="60" customHeight="1" x14ac:dyDescent="0.25">
      <c r="A114" s="122"/>
      <c r="B114" s="122">
        <v>83</v>
      </c>
      <c r="C114" s="123" t="s">
        <v>363</v>
      </c>
      <c r="D114" s="182" t="s">
        <v>364</v>
      </c>
      <c r="E114" s="125">
        <v>15030</v>
      </c>
      <c r="F114" s="225">
        <v>31.73</v>
      </c>
      <c r="G114" s="223">
        <v>2.5899999999999999E-2</v>
      </c>
      <c r="H114" s="128">
        <v>1</v>
      </c>
      <c r="I114" s="194"/>
      <c r="J114" s="183">
        <v>1.4</v>
      </c>
      <c r="K114" s="183">
        <v>1.68</v>
      </c>
      <c r="L114" s="183">
        <v>2.23</v>
      </c>
      <c r="M114" s="186">
        <v>2.57</v>
      </c>
      <c r="N114" s="130">
        <v>36</v>
      </c>
      <c r="O114" s="149">
        <f t="shared" si="1139"/>
        <v>17346333.732623998</v>
      </c>
      <c r="P114" s="187"/>
      <c r="Q114" s="149">
        <f t="shared" si="1139"/>
        <v>0</v>
      </c>
      <c r="R114" s="149"/>
      <c r="S114" s="149">
        <v>0</v>
      </c>
      <c r="T114" s="149"/>
      <c r="U114" s="149">
        <v>0</v>
      </c>
      <c r="V114" s="132"/>
      <c r="W114" s="149">
        <f t="shared" si="1140"/>
        <v>0</v>
      </c>
      <c r="X114" s="130"/>
      <c r="Y114" s="149">
        <f t="shared" si="1141"/>
        <v>0</v>
      </c>
      <c r="Z114" s="130"/>
      <c r="AA114" s="149">
        <f t="shared" si="1142"/>
        <v>0</v>
      </c>
      <c r="AB114" s="130"/>
      <c r="AC114" s="149">
        <f t="shared" si="1143"/>
        <v>0</v>
      </c>
      <c r="AD114" s="132"/>
      <c r="AE114" s="149">
        <f t="shared" si="1144"/>
        <v>0</v>
      </c>
      <c r="AF114" s="132"/>
      <c r="AG114" s="149">
        <f t="shared" si="1145"/>
        <v>0</v>
      </c>
      <c r="AH114" s="132"/>
      <c r="AI114" s="149">
        <f t="shared" si="1146"/>
        <v>0</v>
      </c>
      <c r="AJ114" s="132"/>
      <c r="AK114" s="149">
        <f t="shared" si="1147"/>
        <v>0</v>
      </c>
      <c r="AL114" s="149"/>
      <c r="AM114" s="149">
        <v>0</v>
      </c>
      <c r="AN114" s="130"/>
      <c r="AO114" s="149">
        <f t="shared" si="1148"/>
        <v>0</v>
      </c>
      <c r="AP114" s="132"/>
      <c r="AQ114" s="149">
        <f t="shared" si="1149"/>
        <v>0</v>
      </c>
      <c r="AR114" s="130"/>
      <c r="AS114" s="149">
        <f t="shared" si="1150"/>
        <v>0</v>
      </c>
      <c r="AT114" s="130"/>
      <c r="AU114" s="149">
        <f t="shared" si="1151"/>
        <v>0</v>
      </c>
      <c r="AV114" s="132"/>
      <c r="AW114" s="149">
        <f t="shared" si="1152"/>
        <v>0</v>
      </c>
      <c r="AX114" s="132"/>
      <c r="AY114" s="149">
        <f t="shared" si="1153"/>
        <v>0</v>
      </c>
      <c r="AZ114" s="130"/>
      <c r="BA114" s="149">
        <f t="shared" si="1154"/>
        <v>0</v>
      </c>
      <c r="BB114" s="130"/>
      <c r="BC114" s="149">
        <f t="shared" si="1155"/>
        <v>0</v>
      </c>
      <c r="BD114" s="130"/>
      <c r="BE114" s="149">
        <f t="shared" si="1156"/>
        <v>0</v>
      </c>
      <c r="BF114" s="130"/>
      <c r="BG114" s="149">
        <f t="shared" si="1157"/>
        <v>0</v>
      </c>
      <c r="BH114" s="130"/>
      <c r="BI114" s="149">
        <f t="shared" si="1158"/>
        <v>0</v>
      </c>
      <c r="BJ114" s="132">
        <v>0</v>
      </c>
      <c r="BK114" s="132">
        <v>0</v>
      </c>
      <c r="BL114" s="130"/>
      <c r="BM114" s="149">
        <f t="shared" si="1159"/>
        <v>0</v>
      </c>
      <c r="BN114" s="130"/>
      <c r="BO114" s="149">
        <f t="shared" si="1160"/>
        <v>0</v>
      </c>
      <c r="BP114" s="130"/>
      <c r="BQ114" s="149">
        <f t="shared" si="1161"/>
        <v>0</v>
      </c>
      <c r="BR114" s="130"/>
      <c r="BS114" s="149">
        <f t="shared" si="1162"/>
        <v>0</v>
      </c>
      <c r="BT114" s="130"/>
      <c r="BU114" s="149">
        <f t="shared" si="1163"/>
        <v>0</v>
      </c>
      <c r="BV114" s="130"/>
      <c r="BW114" s="149">
        <f t="shared" si="1164"/>
        <v>0</v>
      </c>
      <c r="BX114" s="130"/>
      <c r="BY114" s="149">
        <f t="shared" si="1165"/>
        <v>0</v>
      </c>
      <c r="BZ114" s="130"/>
      <c r="CA114" s="149">
        <f t="shared" si="1166"/>
        <v>0</v>
      </c>
      <c r="CB114" s="134"/>
      <c r="CC114" s="149">
        <f t="shared" si="1167"/>
        <v>0</v>
      </c>
      <c r="CD114" s="130"/>
      <c r="CE114" s="149">
        <f t="shared" si="1167"/>
        <v>0</v>
      </c>
      <c r="CF114" s="132"/>
      <c r="CG114" s="149">
        <f t="shared" si="1168"/>
        <v>0</v>
      </c>
      <c r="CH114" s="130"/>
      <c r="CI114" s="149">
        <f t="shared" si="1169"/>
        <v>0</v>
      </c>
      <c r="CJ114" s="130"/>
      <c r="CK114" s="149">
        <f t="shared" si="1170"/>
        <v>0</v>
      </c>
      <c r="CL114" s="130"/>
      <c r="CM114" s="149">
        <f t="shared" si="1171"/>
        <v>0</v>
      </c>
      <c r="CN114" s="130"/>
      <c r="CO114" s="149">
        <f t="shared" si="1172"/>
        <v>0</v>
      </c>
      <c r="CP114" s="130"/>
      <c r="CQ114" s="149">
        <f t="shared" si="1173"/>
        <v>0</v>
      </c>
      <c r="CR114" s="130"/>
      <c r="CS114" s="149">
        <f t="shared" si="1173"/>
        <v>0</v>
      </c>
      <c r="CT114" s="130"/>
      <c r="CU114" s="149">
        <f t="shared" si="1174"/>
        <v>0</v>
      </c>
      <c r="CV114" s="132"/>
      <c r="CW114" s="149">
        <f t="shared" si="1175"/>
        <v>0</v>
      </c>
      <c r="CX114" s="132"/>
      <c r="CY114" s="149">
        <f t="shared" si="1176"/>
        <v>0</v>
      </c>
      <c r="CZ114" s="132"/>
      <c r="DA114" s="149">
        <f t="shared" si="1177"/>
        <v>0</v>
      </c>
      <c r="DB114" s="130"/>
      <c r="DC114" s="149">
        <f t="shared" si="1178"/>
        <v>0</v>
      </c>
      <c r="DD114" s="130"/>
      <c r="DE114" s="149">
        <f t="shared" si="1179"/>
        <v>0</v>
      </c>
      <c r="DF114" s="130">
        <v>0</v>
      </c>
      <c r="DG114" s="149">
        <v>0</v>
      </c>
      <c r="DH114" s="132"/>
      <c r="DI114" s="149">
        <f t="shared" si="1180"/>
        <v>0</v>
      </c>
      <c r="DJ114" s="130"/>
      <c r="DK114" s="149">
        <f t="shared" si="1181"/>
        <v>0</v>
      </c>
      <c r="DL114" s="130"/>
      <c r="DM114" s="149">
        <f t="shared" si="1182"/>
        <v>0</v>
      </c>
      <c r="DN114" s="130"/>
      <c r="DO114" s="149">
        <f t="shared" si="1183"/>
        <v>0</v>
      </c>
      <c r="DP114" s="130"/>
      <c r="DQ114" s="149">
        <f t="shared" si="1184"/>
        <v>0</v>
      </c>
      <c r="DR114" s="130"/>
      <c r="DS114" s="149">
        <f t="shared" si="1185"/>
        <v>0</v>
      </c>
      <c r="DT114" s="130"/>
      <c r="DU114" s="149">
        <f t="shared" si="1186"/>
        <v>0</v>
      </c>
      <c r="DV114" s="130"/>
      <c r="DW114" s="149">
        <f t="shared" si="1187"/>
        <v>0</v>
      </c>
      <c r="DX114" s="130"/>
      <c r="DY114" s="149">
        <f t="shared" si="1188"/>
        <v>0</v>
      </c>
      <c r="DZ114" s="130"/>
      <c r="EA114" s="149">
        <f t="shared" si="1189"/>
        <v>0</v>
      </c>
      <c r="EB114" s="130"/>
      <c r="EC114" s="149">
        <f t="shared" si="1190"/>
        <v>0</v>
      </c>
      <c r="ED114" s="130"/>
      <c r="EE114" s="149">
        <f t="shared" si="1191"/>
        <v>0</v>
      </c>
      <c r="EF114" s="130"/>
      <c r="EG114" s="149">
        <f t="shared" si="1192"/>
        <v>0</v>
      </c>
      <c r="EH114" s="130"/>
      <c r="EI114" s="149">
        <f t="shared" si="1193"/>
        <v>0</v>
      </c>
      <c r="EJ114" s="130"/>
      <c r="EK114" s="149">
        <f t="shared" si="1194"/>
        <v>0</v>
      </c>
      <c r="EL114" s="130"/>
      <c r="EM114" s="149">
        <f t="shared" si="1195"/>
        <v>0</v>
      </c>
      <c r="EN114" s="130"/>
      <c r="EO114" s="149">
        <f t="shared" si="1196"/>
        <v>0</v>
      </c>
      <c r="EP114" s="130"/>
      <c r="EQ114" s="149">
        <f t="shared" si="1197"/>
        <v>0</v>
      </c>
      <c r="ER114" s="136"/>
      <c r="ES114" s="136"/>
      <c r="ET114" s="151"/>
      <c r="EU114" s="151"/>
      <c r="EV114" s="151"/>
      <c r="EW114" s="151"/>
      <c r="EX114" s="151"/>
      <c r="EY114" s="151"/>
      <c r="EZ114" s="137">
        <f t="shared" si="1012"/>
        <v>36</v>
      </c>
      <c r="FA114" s="137">
        <f t="shared" si="1012"/>
        <v>17346333.732623998</v>
      </c>
    </row>
    <row r="115" spans="1:157" s="196" customFormat="1" ht="60" customHeight="1" x14ac:dyDescent="0.25">
      <c r="A115" s="122"/>
      <c r="B115" s="122">
        <v>84</v>
      </c>
      <c r="C115" s="123" t="s">
        <v>365</v>
      </c>
      <c r="D115" s="182" t="s">
        <v>366</v>
      </c>
      <c r="E115" s="125">
        <v>15030</v>
      </c>
      <c r="F115" s="225">
        <v>34.5</v>
      </c>
      <c r="G115" s="223">
        <v>7.3499999999999996E-2</v>
      </c>
      <c r="H115" s="128">
        <v>1</v>
      </c>
      <c r="I115" s="194"/>
      <c r="J115" s="197">
        <v>1.4</v>
      </c>
      <c r="K115" s="197">
        <v>1.68</v>
      </c>
      <c r="L115" s="197">
        <v>2.23</v>
      </c>
      <c r="M115" s="198">
        <v>2.57</v>
      </c>
      <c r="N115" s="130">
        <v>1</v>
      </c>
      <c r="O115" s="149">
        <f t="shared" si="1139"/>
        <v>533779.92899999989</v>
      </c>
      <c r="P115" s="187"/>
      <c r="Q115" s="149">
        <f t="shared" si="1139"/>
        <v>0</v>
      </c>
      <c r="R115" s="149"/>
      <c r="S115" s="149">
        <v>0</v>
      </c>
      <c r="T115" s="149"/>
      <c r="U115" s="149">
        <v>0</v>
      </c>
      <c r="V115" s="132"/>
      <c r="W115" s="149">
        <f t="shared" si="1140"/>
        <v>0</v>
      </c>
      <c r="X115" s="130">
        <v>0</v>
      </c>
      <c r="Y115" s="149">
        <f t="shared" si="1141"/>
        <v>0</v>
      </c>
      <c r="Z115" s="130"/>
      <c r="AA115" s="149">
        <f t="shared" si="1142"/>
        <v>0</v>
      </c>
      <c r="AB115" s="130"/>
      <c r="AC115" s="149">
        <f t="shared" si="1143"/>
        <v>0</v>
      </c>
      <c r="AD115" s="132"/>
      <c r="AE115" s="149">
        <f t="shared" si="1144"/>
        <v>0</v>
      </c>
      <c r="AF115" s="132"/>
      <c r="AG115" s="149">
        <f t="shared" si="1145"/>
        <v>0</v>
      </c>
      <c r="AH115" s="132"/>
      <c r="AI115" s="149">
        <f t="shared" si="1146"/>
        <v>0</v>
      </c>
      <c r="AJ115" s="132"/>
      <c r="AK115" s="149">
        <f t="shared" si="1147"/>
        <v>0</v>
      </c>
      <c r="AL115" s="149">
        <v>0</v>
      </c>
      <c r="AM115" s="149">
        <v>0</v>
      </c>
      <c r="AN115" s="130"/>
      <c r="AO115" s="149">
        <f t="shared" si="1148"/>
        <v>0</v>
      </c>
      <c r="AP115" s="132"/>
      <c r="AQ115" s="149">
        <f t="shared" si="1149"/>
        <v>0</v>
      </c>
      <c r="AR115" s="130">
        <v>0</v>
      </c>
      <c r="AS115" s="149">
        <f t="shared" si="1150"/>
        <v>0</v>
      </c>
      <c r="AT115" s="130"/>
      <c r="AU115" s="149">
        <f t="shared" si="1151"/>
        <v>0</v>
      </c>
      <c r="AV115" s="132">
        <v>0</v>
      </c>
      <c r="AW115" s="149">
        <f t="shared" si="1152"/>
        <v>0</v>
      </c>
      <c r="AX115" s="132"/>
      <c r="AY115" s="149">
        <f t="shared" si="1153"/>
        <v>0</v>
      </c>
      <c r="AZ115" s="130"/>
      <c r="BA115" s="149">
        <f t="shared" si="1154"/>
        <v>0</v>
      </c>
      <c r="BB115" s="130"/>
      <c r="BC115" s="149">
        <f t="shared" si="1155"/>
        <v>0</v>
      </c>
      <c r="BD115" s="130"/>
      <c r="BE115" s="149">
        <f t="shared" si="1156"/>
        <v>0</v>
      </c>
      <c r="BF115" s="130"/>
      <c r="BG115" s="149">
        <f t="shared" si="1157"/>
        <v>0</v>
      </c>
      <c r="BH115" s="130"/>
      <c r="BI115" s="149">
        <f t="shared" si="1158"/>
        <v>0</v>
      </c>
      <c r="BJ115" s="132">
        <v>0</v>
      </c>
      <c r="BK115" s="132">
        <v>0</v>
      </c>
      <c r="BL115" s="130"/>
      <c r="BM115" s="149">
        <f t="shared" si="1159"/>
        <v>0</v>
      </c>
      <c r="BN115" s="130"/>
      <c r="BO115" s="149">
        <f t="shared" si="1160"/>
        <v>0</v>
      </c>
      <c r="BP115" s="130"/>
      <c r="BQ115" s="149">
        <f t="shared" si="1161"/>
        <v>0</v>
      </c>
      <c r="BR115" s="130"/>
      <c r="BS115" s="149">
        <f t="shared" si="1162"/>
        <v>0</v>
      </c>
      <c r="BT115" s="130"/>
      <c r="BU115" s="149">
        <f t="shared" si="1163"/>
        <v>0</v>
      </c>
      <c r="BV115" s="130"/>
      <c r="BW115" s="149">
        <f t="shared" si="1164"/>
        <v>0</v>
      </c>
      <c r="BX115" s="130"/>
      <c r="BY115" s="149">
        <f t="shared" si="1165"/>
        <v>0</v>
      </c>
      <c r="BZ115" s="130"/>
      <c r="CA115" s="149">
        <f t="shared" si="1166"/>
        <v>0</v>
      </c>
      <c r="CB115" s="134"/>
      <c r="CC115" s="149">
        <f t="shared" si="1167"/>
        <v>0</v>
      </c>
      <c r="CD115" s="130"/>
      <c r="CE115" s="149">
        <f t="shared" si="1167"/>
        <v>0</v>
      </c>
      <c r="CF115" s="132">
        <v>0</v>
      </c>
      <c r="CG115" s="149">
        <f t="shared" si="1168"/>
        <v>0</v>
      </c>
      <c r="CH115" s="130"/>
      <c r="CI115" s="149">
        <f t="shared" si="1169"/>
        <v>0</v>
      </c>
      <c r="CJ115" s="130"/>
      <c r="CK115" s="149">
        <f t="shared" si="1170"/>
        <v>0</v>
      </c>
      <c r="CL115" s="130"/>
      <c r="CM115" s="149">
        <f t="shared" si="1171"/>
        <v>0</v>
      </c>
      <c r="CN115" s="130"/>
      <c r="CO115" s="149">
        <f t="shared" si="1172"/>
        <v>0</v>
      </c>
      <c r="CP115" s="130"/>
      <c r="CQ115" s="149">
        <f t="shared" si="1173"/>
        <v>0</v>
      </c>
      <c r="CR115" s="130"/>
      <c r="CS115" s="149">
        <f t="shared" si="1173"/>
        <v>0</v>
      </c>
      <c r="CT115" s="130"/>
      <c r="CU115" s="149">
        <f t="shared" si="1174"/>
        <v>0</v>
      </c>
      <c r="CV115" s="132"/>
      <c r="CW115" s="149">
        <f t="shared" si="1175"/>
        <v>0</v>
      </c>
      <c r="CX115" s="132"/>
      <c r="CY115" s="149">
        <f t="shared" si="1176"/>
        <v>0</v>
      </c>
      <c r="CZ115" s="132"/>
      <c r="DA115" s="149">
        <f t="shared" si="1177"/>
        <v>0</v>
      </c>
      <c r="DB115" s="130"/>
      <c r="DC115" s="149">
        <f t="shared" si="1178"/>
        <v>0</v>
      </c>
      <c r="DD115" s="130"/>
      <c r="DE115" s="149">
        <f t="shared" si="1179"/>
        <v>0</v>
      </c>
      <c r="DF115" s="130">
        <v>0</v>
      </c>
      <c r="DG115" s="149">
        <v>0</v>
      </c>
      <c r="DH115" s="132"/>
      <c r="DI115" s="149">
        <f t="shared" si="1180"/>
        <v>0</v>
      </c>
      <c r="DJ115" s="130"/>
      <c r="DK115" s="149">
        <f t="shared" si="1181"/>
        <v>0</v>
      </c>
      <c r="DL115" s="130">
        <v>0</v>
      </c>
      <c r="DM115" s="149">
        <f t="shared" si="1182"/>
        <v>0</v>
      </c>
      <c r="DN115" s="130"/>
      <c r="DO115" s="149">
        <f t="shared" si="1183"/>
        <v>0</v>
      </c>
      <c r="DP115" s="130"/>
      <c r="DQ115" s="149">
        <f t="shared" si="1184"/>
        <v>0</v>
      </c>
      <c r="DR115" s="130"/>
      <c r="DS115" s="149">
        <f t="shared" si="1185"/>
        <v>0</v>
      </c>
      <c r="DT115" s="130"/>
      <c r="DU115" s="149">
        <f t="shared" si="1186"/>
        <v>0</v>
      </c>
      <c r="DV115" s="130"/>
      <c r="DW115" s="149">
        <f t="shared" si="1187"/>
        <v>0</v>
      </c>
      <c r="DX115" s="130"/>
      <c r="DY115" s="149">
        <f t="shared" si="1188"/>
        <v>0</v>
      </c>
      <c r="DZ115" s="130"/>
      <c r="EA115" s="149">
        <f t="shared" si="1189"/>
        <v>0</v>
      </c>
      <c r="EB115" s="130">
        <v>0</v>
      </c>
      <c r="EC115" s="149">
        <f t="shared" si="1190"/>
        <v>0</v>
      </c>
      <c r="ED115" s="130"/>
      <c r="EE115" s="149">
        <f t="shared" si="1191"/>
        <v>0</v>
      </c>
      <c r="EF115" s="130"/>
      <c r="EG115" s="149">
        <f t="shared" si="1192"/>
        <v>0</v>
      </c>
      <c r="EH115" s="130"/>
      <c r="EI115" s="149">
        <f t="shared" si="1193"/>
        <v>0</v>
      </c>
      <c r="EJ115" s="130"/>
      <c r="EK115" s="149">
        <f t="shared" si="1194"/>
        <v>0</v>
      </c>
      <c r="EL115" s="130"/>
      <c r="EM115" s="149">
        <f t="shared" si="1195"/>
        <v>0</v>
      </c>
      <c r="EN115" s="130"/>
      <c r="EO115" s="149">
        <f t="shared" si="1196"/>
        <v>0</v>
      </c>
      <c r="EP115" s="130"/>
      <c r="EQ115" s="149">
        <f t="shared" si="1197"/>
        <v>0</v>
      </c>
      <c r="ER115" s="136"/>
      <c r="ES115" s="136"/>
      <c r="ET115" s="151"/>
      <c r="EU115" s="151"/>
      <c r="EV115" s="151"/>
      <c r="EW115" s="151"/>
      <c r="EX115" s="151"/>
      <c r="EY115" s="151"/>
      <c r="EZ115" s="137">
        <f t="shared" si="1012"/>
        <v>1</v>
      </c>
      <c r="FA115" s="137">
        <f t="shared" si="1012"/>
        <v>533779.92899999989</v>
      </c>
    </row>
    <row r="116" spans="1:157" s="196" customFormat="1" ht="60" customHeight="1" x14ac:dyDescent="0.25">
      <c r="A116" s="122"/>
      <c r="B116" s="122">
        <v>85</v>
      </c>
      <c r="C116" s="123" t="s">
        <v>367</v>
      </c>
      <c r="D116" s="182" t="s">
        <v>368</v>
      </c>
      <c r="E116" s="125">
        <v>15030</v>
      </c>
      <c r="F116" s="225">
        <v>36.479999999999997</v>
      </c>
      <c r="G116" s="223">
        <v>0.1033</v>
      </c>
      <c r="H116" s="128">
        <v>1</v>
      </c>
      <c r="I116" s="194"/>
      <c r="J116" s="197">
        <v>1.4</v>
      </c>
      <c r="K116" s="197">
        <v>1.68</v>
      </c>
      <c r="L116" s="197">
        <v>2.23</v>
      </c>
      <c r="M116" s="198">
        <v>2.57</v>
      </c>
      <c r="N116" s="130">
        <v>3</v>
      </c>
      <c r="O116" s="149">
        <f t="shared" si="1139"/>
        <v>1712849.773824</v>
      </c>
      <c r="P116" s="187"/>
      <c r="Q116" s="149">
        <f t="shared" si="1139"/>
        <v>0</v>
      </c>
      <c r="R116" s="149"/>
      <c r="S116" s="149">
        <v>0</v>
      </c>
      <c r="T116" s="149"/>
      <c r="U116" s="149">
        <v>0</v>
      </c>
      <c r="V116" s="132"/>
      <c r="W116" s="149">
        <f t="shared" si="1140"/>
        <v>0</v>
      </c>
      <c r="X116" s="130">
        <v>0</v>
      </c>
      <c r="Y116" s="149">
        <f t="shared" si="1141"/>
        <v>0</v>
      </c>
      <c r="Z116" s="130"/>
      <c r="AA116" s="149">
        <f t="shared" si="1142"/>
        <v>0</v>
      </c>
      <c r="AB116" s="130"/>
      <c r="AC116" s="149">
        <f t="shared" si="1143"/>
        <v>0</v>
      </c>
      <c r="AD116" s="132"/>
      <c r="AE116" s="149">
        <f t="shared" si="1144"/>
        <v>0</v>
      </c>
      <c r="AF116" s="132"/>
      <c r="AG116" s="149">
        <f t="shared" si="1145"/>
        <v>0</v>
      </c>
      <c r="AH116" s="132"/>
      <c r="AI116" s="149">
        <f t="shared" si="1146"/>
        <v>0</v>
      </c>
      <c r="AJ116" s="132"/>
      <c r="AK116" s="149">
        <f t="shared" si="1147"/>
        <v>0</v>
      </c>
      <c r="AL116" s="149"/>
      <c r="AM116" s="149">
        <v>0</v>
      </c>
      <c r="AN116" s="130"/>
      <c r="AO116" s="149">
        <f t="shared" si="1148"/>
        <v>0</v>
      </c>
      <c r="AP116" s="132"/>
      <c r="AQ116" s="149">
        <f t="shared" si="1149"/>
        <v>0</v>
      </c>
      <c r="AR116" s="130">
        <v>0</v>
      </c>
      <c r="AS116" s="149">
        <f t="shared" si="1150"/>
        <v>0</v>
      </c>
      <c r="AT116" s="151"/>
      <c r="AU116" s="149">
        <f t="shared" si="1151"/>
        <v>0</v>
      </c>
      <c r="AV116" s="132">
        <v>0</v>
      </c>
      <c r="AW116" s="149">
        <f t="shared" si="1152"/>
        <v>0</v>
      </c>
      <c r="AX116" s="132"/>
      <c r="AY116" s="149">
        <f t="shared" si="1153"/>
        <v>0</v>
      </c>
      <c r="AZ116" s="130"/>
      <c r="BA116" s="149">
        <f t="shared" si="1154"/>
        <v>0</v>
      </c>
      <c r="BB116" s="130"/>
      <c r="BC116" s="149">
        <f t="shared" si="1155"/>
        <v>0</v>
      </c>
      <c r="BD116" s="130"/>
      <c r="BE116" s="149">
        <f t="shared" si="1156"/>
        <v>0</v>
      </c>
      <c r="BF116" s="130"/>
      <c r="BG116" s="149">
        <f t="shared" si="1157"/>
        <v>0</v>
      </c>
      <c r="BH116" s="130"/>
      <c r="BI116" s="149">
        <f t="shared" si="1158"/>
        <v>0</v>
      </c>
      <c r="BJ116" s="132">
        <v>0</v>
      </c>
      <c r="BK116" s="132">
        <v>0</v>
      </c>
      <c r="BL116" s="130"/>
      <c r="BM116" s="149">
        <f t="shared" si="1159"/>
        <v>0</v>
      </c>
      <c r="BN116" s="130"/>
      <c r="BO116" s="149">
        <f t="shared" si="1160"/>
        <v>0</v>
      </c>
      <c r="BP116" s="130"/>
      <c r="BQ116" s="149">
        <f t="shared" si="1161"/>
        <v>0</v>
      </c>
      <c r="BR116" s="130"/>
      <c r="BS116" s="149">
        <f t="shared" si="1162"/>
        <v>0</v>
      </c>
      <c r="BT116" s="130"/>
      <c r="BU116" s="149">
        <f t="shared" si="1163"/>
        <v>0</v>
      </c>
      <c r="BV116" s="130"/>
      <c r="BW116" s="149">
        <f t="shared" si="1164"/>
        <v>0</v>
      </c>
      <c r="BX116" s="130"/>
      <c r="BY116" s="149">
        <f t="shared" si="1165"/>
        <v>0</v>
      </c>
      <c r="BZ116" s="130"/>
      <c r="CA116" s="149">
        <f t="shared" si="1166"/>
        <v>0</v>
      </c>
      <c r="CB116" s="134"/>
      <c r="CC116" s="149">
        <f t="shared" si="1167"/>
        <v>0</v>
      </c>
      <c r="CD116" s="130"/>
      <c r="CE116" s="149">
        <f t="shared" si="1167"/>
        <v>0</v>
      </c>
      <c r="CF116" s="132">
        <v>0</v>
      </c>
      <c r="CG116" s="149">
        <f t="shared" si="1168"/>
        <v>0</v>
      </c>
      <c r="CH116" s="130"/>
      <c r="CI116" s="149">
        <f t="shared" si="1169"/>
        <v>0</v>
      </c>
      <c r="CJ116" s="130"/>
      <c r="CK116" s="149">
        <f t="shared" si="1170"/>
        <v>0</v>
      </c>
      <c r="CL116" s="130"/>
      <c r="CM116" s="149">
        <f t="shared" si="1171"/>
        <v>0</v>
      </c>
      <c r="CN116" s="130"/>
      <c r="CO116" s="149">
        <f t="shared" si="1172"/>
        <v>0</v>
      </c>
      <c r="CP116" s="130"/>
      <c r="CQ116" s="149">
        <f t="shared" si="1173"/>
        <v>0</v>
      </c>
      <c r="CR116" s="130"/>
      <c r="CS116" s="149">
        <f t="shared" si="1173"/>
        <v>0</v>
      </c>
      <c r="CT116" s="130"/>
      <c r="CU116" s="149">
        <f t="shared" si="1174"/>
        <v>0</v>
      </c>
      <c r="CV116" s="132"/>
      <c r="CW116" s="149">
        <f t="shared" si="1175"/>
        <v>0</v>
      </c>
      <c r="CX116" s="132"/>
      <c r="CY116" s="149">
        <f t="shared" si="1176"/>
        <v>0</v>
      </c>
      <c r="CZ116" s="132"/>
      <c r="DA116" s="149">
        <f t="shared" si="1177"/>
        <v>0</v>
      </c>
      <c r="DB116" s="130"/>
      <c r="DC116" s="149">
        <f t="shared" si="1178"/>
        <v>0</v>
      </c>
      <c r="DD116" s="130"/>
      <c r="DE116" s="149">
        <f t="shared" si="1179"/>
        <v>0</v>
      </c>
      <c r="DF116" s="130">
        <v>0</v>
      </c>
      <c r="DG116" s="149">
        <v>0</v>
      </c>
      <c r="DH116" s="132"/>
      <c r="DI116" s="149">
        <f t="shared" si="1180"/>
        <v>0</v>
      </c>
      <c r="DJ116" s="130"/>
      <c r="DK116" s="149">
        <f t="shared" si="1181"/>
        <v>0</v>
      </c>
      <c r="DL116" s="130">
        <v>0</v>
      </c>
      <c r="DM116" s="149">
        <f t="shared" si="1182"/>
        <v>0</v>
      </c>
      <c r="DN116" s="130"/>
      <c r="DO116" s="149">
        <f t="shared" si="1183"/>
        <v>0</v>
      </c>
      <c r="DP116" s="130"/>
      <c r="DQ116" s="149">
        <f t="shared" si="1184"/>
        <v>0</v>
      </c>
      <c r="DR116" s="130"/>
      <c r="DS116" s="149">
        <f t="shared" si="1185"/>
        <v>0</v>
      </c>
      <c r="DT116" s="130"/>
      <c r="DU116" s="149">
        <f t="shared" si="1186"/>
        <v>0</v>
      </c>
      <c r="DV116" s="130"/>
      <c r="DW116" s="149">
        <f t="shared" si="1187"/>
        <v>0</v>
      </c>
      <c r="DX116" s="130"/>
      <c r="DY116" s="149">
        <f t="shared" si="1188"/>
        <v>0</v>
      </c>
      <c r="DZ116" s="130"/>
      <c r="EA116" s="149">
        <f t="shared" si="1189"/>
        <v>0</v>
      </c>
      <c r="EB116" s="130">
        <v>0</v>
      </c>
      <c r="EC116" s="149">
        <f t="shared" si="1190"/>
        <v>0</v>
      </c>
      <c r="ED116" s="151"/>
      <c r="EE116" s="149">
        <f t="shared" si="1191"/>
        <v>0</v>
      </c>
      <c r="EF116" s="130"/>
      <c r="EG116" s="149">
        <f t="shared" si="1192"/>
        <v>0</v>
      </c>
      <c r="EH116" s="130"/>
      <c r="EI116" s="149">
        <f t="shared" si="1193"/>
        <v>0</v>
      </c>
      <c r="EJ116" s="130"/>
      <c r="EK116" s="149">
        <f t="shared" si="1194"/>
        <v>0</v>
      </c>
      <c r="EL116" s="130"/>
      <c r="EM116" s="149">
        <f t="shared" si="1195"/>
        <v>0</v>
      </c>
      <c r="EN116" s="130"/>
      <c r="EO116" s="149">
        <f t="shared" si="1196"/>
        <v>0</v>
      </c>
      <c r="EP116" s="130"/>
      <c r="EQ116" s="149">
        <f t="shared" si="1197"/>
        <v>0</v>
      </c>
      <c r="ER116" s="136"/>
      <c r="ES116" s="136"/>
      <c r="ET116" s="151"/>
      <c r="EU116" s="151"/>
      <c r="EV116" s="151"/>
      <c r="EW116" s="151"/>
      <c r="EX116" s="151"/>
      <c r="EY116" s="151"/>
      <c r="EZ116" s="137">
        <f t="shared" si="1012"/>
        <v>3</v>
      </c>
      <c r="FA116" s="137">
        <f t="shared" si="1012"/>
        <v>1712849.773824</v>
      </c>
    </row>
    <row r="117" spans="1:157" s="196" customFormat="1" ht="15.75" customHeight="1" x14ac:dyDescent="0.25">
      <c r="A117" s="122"/>
      <c r="B117" s="122">
        <v>86</v>
      </c>
      <c r="C117" s="123" t="s">
        <v>369</v>
      </c>
      <c r="D117" s="182" t="s">
        <v>370</v>
      </c>
      <c r="E117" s="125">
        <v>15030</v>
      </c>
      <c r="F117" s="184">
        <v>2.62</v>
      </c>
      <c r="G117" s="127"/>
      <c r="H117" s="128">
        <v>1</v>
      </c>
      <c r="I117" s="194"/>
      <c r="J117" s="197">
        <v>1.4</v>
      </c>
      <c r="K117" s="197">
        <v>1.68</v>
      </c>
      <c r="L117" s="197">
        <v>2.23</v>
      </c>
      <c r="M117" s="198">
        <v>2.57</v>
      </c>
      <c r="N117" s="130"/>
      <c r="O117" s="131">
        <f>N117*$E117*$F117*$H117*$J117*O$11</f>
        <v>0</v>
      </c>
      <c r="P117" s="187"/>
      <c r="Q117" s="131">
        <f>P117*$E117*$F117*$H117*$J117*Q$11</f>
        <v>0</v>
      </c>
      <c r="R117" s="131"/>
      <c r="S117" s="131">
        <v>0</v>
      </c>
      <c r="T117" s="131"/>
      <c r="U117" s="131"/>
      <c r="V117" s="132"/>
      <c r="W117" s="131">
        <f>V117*$E117*$F117*$H117*$J117*W$11</f>
        <v>0</v>
      </c>
      <c r="X117" s="130"/>
      <c r="Y117" s="131">
        <f>X117*$E117*$F117*$H117*$J117*Y$11</f>
        <v>0</v>
      </c>
      <c r="Z117" s="130"/>
      <c r="AA117" s="131">
        <f>Z117*$E117*$F117*$H117*$J117*AA$11</f>
        <v>0</v>
      </c>
      <c r="AB117" s="130"/>
      <c r="AC117" s="131">
        <f>AB117*$E117*$F117*$H117*$J117*AC$11</f>
        <v>0</v>
      </c>
      <c r="AD117" s="132"/>
      <c r="AE117" s="131">
        <f>AD117*$E117*$F117*$H117*$J117*AE$11</f>
        <v>0</v>
      </c>
      <c r="AF117" s="132"/>
      <c r="AG117" s="131">
        <f>AF117*$E117*$F117*$H117*$J117*AG$11</f>
        <v>0</v>
      </c>
      <c r="AH117" s="132"/>
      <c r="AI117" s="131">
        <f>AH117*$E117*$F117*$H117*$J117*AI$11</f>
        <v>0</v>
      </c>
      <c r="AJ117" s="132"/>
      <c r="AK117" s="132"/>
      <c r="AL117" s="132"/>
      <c r="AM117" s="132">
        <v>0</v>
      </c>
      <c r="AN117" s="130"/>
      <c r="AO117" s="131">
        <f>AN117*$E117*$F117*$H117*$J117*AO$11</f>
        <v>0</v>
      </c>
      <c r="AP117" s="132"/>
      <c r="AQ117" s="131">
        <f>AP117*$E117*$F117*$H117*$J117*AQ$11</f>
        <v>0</v>
      </c>
      <c r="AR117" s="130"/>
      <c r="AS117" s="131">
        <f>AR117*$E117*$F117*$H117*$J117*AS$11</f>
        <v>0</v>
      </c>
      <c r="AT117" s="151"/>
      <c r="AU117" s="131">
        <f>AT117*$E117*$F117*$H117*$J117*AU$11</f>
        <v>0</v>
      </c>
      <c r="AV117" s="132"/>
      <c r="AW117" s="131">
        <f>AV117*$E117*$F117*$H117*$J117*AW$11</f>
        <v>0</v>
      </c>
      <c r="AX117" s="132"/>
      <c r="AY117" s="131">
        <f>AX117*$E117*$F117*$H117*$J117*AY$11</f>
        <v>0</v>
      </c>
      <c r="AZ117" s="130"/>
      <c r="BA117" s="131">
        <f>AZ117*$E117*$F117*$H117*$J117*BA$11</f>
        <v>0</v>
      </c>
      <c r="BB117" s="130"/>
      <c r="BC117" s="131">
        <f>BB117*$E117*$F117*$H117*$J117*BC$11</f>
        <v>0</v>
      </c>
      <c r="BD117" s="130"/>
      <c r="BE117" s="131">
        <f>BD117*$E117*$F117*$H117*$J117*BE$11</f>
        <v>0</v>
      </c>
      <c r="BF117" s="130"/>
      <c r="BG117" s="131">
        <f>BF117*$E117*$F117*$H117*$J117*BG$11</f>
        <v>0</v>
      </c>
      <c r="BH117" s="130"/>
      <c r="BI117" s="131">
        <f>BH117*$E117*$F117*$H117*$J117*BI$11</f>
        <v>0</v>
      </c>
      <c r="BJ117" s="132">
        <v>0</v>
      </c>
      <c r="BK117" s="132">
        <v>0</v>
      </c>
      <c r="BL117" s="130"/>
      <c r="BM117" s="131">
        <f>BL117*$E117*$F117*$H117*$J117*BM$11</f>
        <v>0</v>
      </c>
      <c r="BN117" s="130"/>
      <c r="BO117" s="131">
        <f>BN117*$E117*$F117*$H117*$J117*BO$11</f>
        <v>0</v>
      </c>
      <c r="BP117" s="130"/>
      <c r="BQ117" s="131">
        <f>BP117*$E117*$F117*$H117*$J117*BQ$11</f>
        <v>0</v>
      </c>
      <c r="BR117" s="130"/>
      <c r="BS117" s="131">
        <f>BR117*$E117*$F117*$H117*$J117*BS$11</f>
        <v>0</v>
      </c>
      <c r="BT117" s="130"/>
      <c r="BU117" s="131">
        <f>BT117*$E117*$F117*$H117*$J117*BU$11</f>
        <v>0</v>
      </c>
      <c r="BV117" s="130"/>
      <c r="BW117" s="131">
        <f>BV117*$E117*$F117*$H117*$J117*BW$11</f>
        <v>0</v>
      </c>
      <c r="BX117" s="130"/>
      <c r="BY117" s="131">
        <f>BX117*$E117*$F117*$H117*$J117*BY$11</f>
        <v>0</v>
      </c>
      <c r="BZ117" s="130"/>
      <c r="CA117" s="131">
        <f>BZ117*$E117*$F117*$H117*$J117*CA$11</f>
        <v>0</v>
      </c>
      <c r="CB117" s="134"/>
      <c r="CC117" s="131">
        <f>CB117*$E117*$F117*$H117*$J117*CC$11</f>
        <v>0</v>
      </c>
      <c r="CD117" s="130"/>
      <c r="CE117" s="131">
        <f>CD117*$E117*$F117*$H117*$J117*CE$11</f>
        <v>0</v>
      </c>
      <c r="CF117" s="132"/>
      <c r="CG117" s="131">
        <f>CF117*$E117*$F117*$H117*$J117*CG$11</f>
        <v>0</v>
      </c>
      <c r="CH117" s="130"/>
      <c r="CI117" s="131">
        <f>CH117*$E117*$F117*$H117*$J117*CI$11</f>
        <v>0</v>
      </c>
      <c r="CJ117" s="130"/>
      <c r="CK117" s="131">
        <f>CJ117*$E117*$F117*$H117*$J117*CK$11</f>
        <v>0</v>
      </c>
      <c r="CL117" s="130"/>
      <c r="CM117" s="131">
        <f>CL117*$E117*$F117*$H117*$J117*CM$11</f>
        <v>0</v>
      </c>
      <c r="CN117" s="130"/>
      <c r="CO117" s="131">
        <f>CN117*$E117*$F117*$H117*$J117*CO$11</f>
        <v>0</v>
      </c>
      <c r="CP117" s="130"/>
      <c r="CQ117" s="135">
        <f>SUM(CP117*$E117*$F117*$H117*$K117*$CQ$11)</f>
        <v>0</v>
      </c>
      <c r="CR117" s="130"/>
      <c r="CS117" s="135">
        <f>SUM(CR117*$E117*$F117*$H117*$K117*$CQ$11)</f>
        <v>0</v>
      </c>
      <c r="CT117" s="130"/>
      <c r="CU117" s="135">
        <f t="shared" ref="CU117" si="1198">SUM(CT117*$E117*$F117*$H117*$K117*$CQ$11)</f>
        <v>0</v>
      </c>
      <c r="CV117" s="132"/>
      <c r="CW117" s="135">
        <f t="shared" ref="CW117" si="1199">SUM(CV117*$E117*$F117*$H117*$K117*$CQ$11)</f>
        <v>0</v>
      </c>
      <c r="CX117" s="132"/>
      <c r="CY117" s="135">
        <f t="shared" ref="CY117" si="1200">SUM(CX117*$E117*$F117*$H117*$K117*$CQ$11)</f>
        <v>0</v>
      </c>
      <c r="CZ117" s="132"/>
      <c r="DA117" s="135">
        <f t="shared" ref="DA117" si="1201">SUM(CZ117*$E117*$F117*$H117*$K117*$CQ$11)</f>
        <v>0</v>
      </c>
      <c r="DB117" s="130"/>
      <c r="DC117" s="135">
        <f t="shared" ref="DC117" si="1202">SUM(DB117*$E117*$F117*$H117*$K117*$CQ$11)</f>
        <v>0</v>
      </c>
      <c r="DD117" s="130"/>
      <c r="DE117" s="135">
        <f t="shared" ref="DE117" si="1203">SUM(DD117*$E117*$F117*$H117*$K117*$CQ$11)</f>
        <v>0</v>
      </c>
      <c r="DF117" s="130">
        <v>0</v>
      </c>
      <c r="DG117" s="135">
        <v>0</v>
      </c>
      <c r="DH117" s="132"/>
      <c r="DI117" s="135">
        <f t="shared" ref="DI117" si="1204">SUM(DH117*$E117*$F117*$H117*$K117*$CQ$11)</f>
        <v>0</v>
      </c>
      <c r="DJ117" s="130"/>
      <c r="DK117" s="135">
        <f t="shared" ref="DK117" si="1205">SUM(DJ117*$E117*$F117*$H117*$K117*$CQ$11)</f>
        <v>0</v>
      </c>
      <c r="DL117" s="130"/>
      <c r="DM117" s="135">
        <f t="shared" ref="DM117" si="1206">SUM(DL117*$E117*$F117*$H117*$K117*$CQ$11)</f>
        <v>0</v>
      </c>
      <c r="DN117" s="130"/>
      <c r="DO117" s="135">
        <f t="shared" ref="DO117" si="1207">SUM(DN117*$E117*$F117*$H117*$K117*$CQ$11)</f>
        <v>0</v>
      </c>
      <c r="DP117" s="130"/>
      <c r="DQ117" s="135">
        <f t="shared" ref="DQ117" si="1208">SUM(DP117*$E117*$F117*$H117*$K117*$CQ$11)</f>
        <v>0</v>
      </c>
      <c r="DR117" s="130"/>
      <c r="DS117" s="135">
        <f t="shared" ref="DS117" si="1209">SUM(DR117*$E117*$F117*$H117*$K117*$CQ$11)</f>
        <v>0</v>
      </c>
      <c r="DT117" s="130"/>
      <c r="DU117" s="135">
        <f t="shared" ref="DU117" si="1210">SUM(DT117*$E117*$F117*$H117*$K117*$CQ$11)</f>
        <v>0</v>
      </c>
      <c r="DV117" s="130"/>
      <c r="DW117" s="135">
        <f t="shared" ref="DW117" si="1211">SUM(DV117*$E117*$F117*$H117*$K117*$CQ$11)</f>
        <v>0</v>
      </c>
      <c r="DX117" s="130"/>
      <c r="DY117" s="135">
        <f t="shared" ref="DY117" si="1212">SUM(DX117*$E117*$F117*$H117*$K117*$CQ$11)</f>
        <v>0</v>
      </c>
      <c r="DZ117" s="130"/>
      <c r="EA117" s="135">
        <f>SUM(DZ117*$E117*$F117*$H117*$L117*EC$11)</f>
        <v>0</v>
      </c>
      <c r="EB117" s="130"/>
      <c r="EC117" s="135">
        <f>SUM(EB117*$E117*$F117*$H117*$M117*EC$11)</f>
        <v>0</v>
      </c>
      <c r="ED117" s="130"/>
      <c r="EE117" s="131">
        <f>ED117*$E117*$F117*$H117*$J117*EE$11</f>
        <v>0</v>
      </c>
      <c r="EF117" s="130"/>
      <c r="EG117" s="131">
        <f>EF117*$E117*$F117*$H117*$J117*EG$11</f>
        <v>0</v>
      </c>
      <c r="EH117" s="130"/>
      <c r="EI117" s="132"/>
      <c r="EJ117" s="130"/>
      <c r="EK117" s="132"/>
      <c r="EL117" s="130"/>
      <c r="EM117" s="131">
        <f>EL117*$E117*$F117*$H117*$J117*EM$11</f>
        <v>0</v>
      </c>
      <c r="EN117" s="130"/>
      <c r="EO117" s="131">
        <f>EN117*$E117*$F117*$H117*$J117*EO$11</f>
        <v>0</v>
      </c>
      <c r="EP117" s="130"/>
      <c r="EQ117" s="132"/>
      <c r="ER117" s="136"/>
      <c r="ES117" s="136"/>
      <c r="ET117" s="151"/>
      <c r="EU117" s="151"/>
      <c r="EV117" s="151"/>
      <c r="EW117" s="151"/>
      <c r="EX117" s="151"/>
      <c r="EY117" s="151"/>
      <c r="EZ117" s="137">
        <f t="shared" si="1012"/>
        <v>0</v>
      </c>
      <c r="FA117" s="137">
        <f t="shared" si="1012"/>
        <v>0</v>
      </c>
    </row>
    <row r="118" spans="1:157" s="2" customFormat="1" ht="60" customHeight="1" x14ac:dyDescent="0.25">
      <c r="A118" s="122"/>
      <c r="B118" s="122">
        <v>87</v>
      </c>
      <c r="C118" s="286" t="s">
        <v>371</v>
      </c>
      <c r="D118" s="215" t="s">
        <v>372</v>
      </c>
      <c r="E118" s="125">
        <v>15030</v>
      </c>
      <c r="F118" s="225">
        <v>0.39</v>
      </c>
      <c r="G118" s="223">
        <v>0.28920000000000001</v>
      </c>
      <c r="H118" s="128">
        <v>1</v>
      </c>
      <c r="I118" s="194"/>
      <c r="J118" s="183">
        <v>1.4</v>
      </c>
      <c r="K118" s="183">
        <v>1.68</v>
      </c>
      <c r="L118" s="183">
        <v>2.23</v>
      </c>
      <c r="M118" s="186">
        <v>2.57</v>
      </c>
      <c r="N118" s="130"/>
      <c r="O118" s="149">
        <f t="shared" ref="O118:Q133" si="1213">(N118*$E118*$F118*((1-$G118)+$G118*$J118*$H118*O$11))</f>
        <v>0</v>
      </c>
      <c r="P118" s="187"/>
      <c r="Q118" s="149">
        <f t="shared" si="1213"/>
        <v>0</v>
      </c>
      <c r="R118" s="149">
        <v>617</v>
      </c>
      <c r="S118" s="149">
        <v>4035045.1583519997</v>
      </c>
      <c r="T118" s="149"/>
      <c r="U118" s="149">
        <v>0</v>
      </c>
      <c r="V118" s="132">
        <f>R118+T118</f>
        <v>617</v>
      </c>
      <c r="W118" s="149">
        <f>S118+U118</f>
        <v>4035045.1583519997</v>
      </c>
      <c r="X118" s="130"/>
      <c r="Y118" s="149">
        <f t="shared" ref="Y118:Y136" si="1214">(X118*$E118*$F118*((1-$G118)+$G118*$J118*$H118*Y$11))</f>
        <v>0</v>
      </c>
      <c r="Z118" s="130"/>
      <c r="AA118" s="149">
        <f t="shared" ref="AA118:AA136" si="1215">(Z118*$E118*$F118*((1-$G118)+$G118*$J118*$H118*AA$11))</f>
        <v>0</v>
      </c>
      <c r="AB118" s="130"/>
      <c r="AC118" s="149">
        <f t="shared" ref="AC118:AC136" si="1216">(AB118*$E118*$F118*((1-$G118)+$G118*$J118*$H118*AC$11))</f>
        <v>0</v>
      </c>
      <c r="AD118" s="132"/>
      <c r="AE118" s="149">
        <f t="shared" ref="AE118:AE136" si="1217">(AD118*$E118*$F118*((1-$G118)+$G118*$J118*$H118*AE$11))</f>
        <v>0</v>
      </c>
      <c r="AF118" s="132"/>
      <c r="AG118" s="149">
        <f t="shared" ref="AG118:AG136" si="1218">(AF118*$E118*$F118*((1-$G118)+$G118*$J118*$H118*AG$11))</f>
        <v>0</v>
      </c>
      <c r="AH118" s="132">
        <v>784</v>
      </c>
      <c r="AI118" s="149">
        <f t="shared" ref="AI118:AI136" si="1219">(AH118*$E118*$F118*((1-$G118)+$G118*$J118*$H118*AI$11))</f>
        <v>5127188.6615039995</v>
      </c>
      <c r="AJ118" s="132"/>
      <c r="AK118" s="149">
        <f>(AJ118*$E118*$F118*((1-$G118)+$G118*$K118*$H118))</f>
        <v>0</v>
      </c>
      <c r="AL118" s="149">
        <v>44</v>
      </c>
      <c r="AM118" s="149">
        <f>(AL118*$E118*$F118*((1-$G118)+$G118*$K118*$H118))</f>
        <v>308635.29290880001</v>
      </c>
      <c r="AN118" s="130"/>
      <c r="AO118" s="149">
        <f t="shared" ref="AO118:AO136" si="1220">(AN118*$E118*$F118*((1-$G118)+$G118*$J118*$H118*AO$11))</f>
        <v>0</v>
      </c>
      <c r="AP118" s="132"/>
      <c r="AQ118" s="149">
        <f t="shared" ref="AQ118:AQ136" si="1221">(AP118*$E118*$F118*((1-$G118)+$G118*$J118*$H118*AQ$11))</f>
        <v>0</v>
      </c>
      <c r="AR118" s="130"/>
      <c r="AS118" s="149">
        <f t="shared" ref="AS118:AS136" si="1222">(AR118*$E118*$F118*((1-$G118)+$G118*$J118*$H118*AS$11))</f>
        <v>0</v>
      </c>
      <c r="AT118" s="130"/>
      <c r="AU118" s="149">
        <f t="shared" ref="AU118:AU136" si="1223">(AT118*$E118*$F118*((1-$G118)+$G118*$J118*$H118*AU$11))</f>
        <v>0</v>
      </c>
      <c r="AV118" s="132"/>
      <c r="AW118" s="149">
        <f t="shared" ref="AW118:AW136" si="1224">(AV118*$E118*$F118*((1-$G118)+$G118*$J118*$H118*AW$11))</f>
        <v>0</v>
      </c>
      <c r="AX118" s="132"/>
      <c r="AY118" s="149">
        <f t="shared" ref="AY118:AY136" si="1225">(AX118*$E118*$F118*((1-$G118)+$G118*$J118*$H118*AY$11))</f>
        <v>0</v>
      </c>
      <c r="AZ118" s="130"/>
      <c r="BA118" s="149">
        <f t="shared" ref="BA118:BA136" si="1226">(AZ118*$E118*$F118*((1-$G118)+$G118*$J118*$H118*BA$11))</f>
        <v>0</v>
      </c>
      <c r="BB118" s="130">
        <v>500</v>
      </c>
      <c r="BC118" s="149">
        <f t="shared" ref="BC118:BC136" si="1227">(BB118*$E118*$F118*((1-$G118)+$G118*$J118*$H118*BC$11))</f>
        <v>3269890.7280000001</v>
      </c>
      <c r="BD118" s="130">
        <v>700</v>
      </c>
      <c r="BE118" s="149">
        <f t="shared" ref="BE118:BE136" si="1228">(BD118*$E118*$F118*((1-$G118)+$G118*$J118*$H118*BE$11))</f>
        <v>4577847.0192</v>
      </c>
      <c r="BF118" s="130"/>
      <c r="BG118" s="149">
        <f t="shared" ref="BG118:BG136" si="1229">(BF118*$E118*$F118*((1-$G118)+$G118*$J118*$H118*BG$11))</f>
        <v>0</v>
      </c>
      <c r="BH118" s="130">
        <v>160</v>
      </c>
      <c r="BI118" s="149">
        <f t="shared" ref="BI118" si="1230">(BH118*$E118*$F118*((1-$G118)+$G118*$J118*$H118*BI$11))</f>
        <v>1046365.03296</v>
      </c>
      <c r="BJ118" s="132">
        <v>118</v>
      </c>
      <c r="BK118" s="132">
        <v>771694.04000000213</v>
      </c>
      <c r="BL118" s="130">
        <v>1728</v>
      </c>
      <c r="BM118" s="149">
        <f t="shared" ref="BM118:BM136" si="1231">(BL118*$E118*$F118*((1-$G118)+$G118*$J118*$H118*BM$11))</f>
        <v>11300742.355968</v>
      </c>
      <c r="BN118" s="130"/>
      <c r="BO118" s="149">
        <f t="shared" ref="BO118:BO136" si="1232">(BN118*$E118*$F118*((1-$G118)+$G118*$J118*$H118*BO$11))</f>
        <v>0</v>
      </c>
      <c r="BP118" s="130"/>
      <c r="BQ118" s="149">
        <f t="shared" ref="BQ118:BQ136" si="1233">(BP118*$E118*$F118*((1-$G118)+$G118*$J118*$H118*BQ$11))</f>
        <v>0</v>
      </c>
      <c r="BR118" s="130"/>
      <c r="BS118" s="149">
        <f t="shared" ref="BS118:BS136" si="1234">(BR118*$E118*$F118*((1-$G118)+$G118*$J118*$H118*BS$11))</f>
        <v>0</v>
      </c>
      <c r="BT118" s="130"/>
      <c r="BU118" s="149">
        <f t="shared" ref="BU118:BU136" si="1235">(BT118*$E118*$F118*((1-$G118)+$G118*$J118*$H118*BU$11))</f>
        <v>0</v>
      </c>
      <c r="BV118" s="130"/>
      <c r="BW118" s="149">
        <f t="shared" ref="BW118:BW136" si="1236">(BV118*$E118*$F118*((1-$G118)+$G118*$J118*$H118*BW$11))</f>
        <v>0</v>
      </c>
      <c r="BX118" s="130"/>
      <c r="BY118" s="149">
        <f t="shared" ref="BY118:BY136" si="1237">(BX118*$E118*$F118*((1-$G118)+$G118*$J118*$H118*BY$11))</f>
        <v>0</v>
      </c>
      <c r="BZ118" s="130"/>
      <c r="CA118" s="149">
        <f t="shared" ref="CA118:CA136" si="1238">(BZ118*$E118*$F118*((1-$G118)+$G118*$J118*$H118*CA$11))</f>
        <v>0</v>
      </c>
      <c r="CB118" s="134"/>
      <c r="CC118" s="149">
        <f t="shared" ref="CC118:CE133" si="1239">(CB118*$E118*$F118*((1-$G118)+$G118*$J118*$H118*CC$11))</f>
        <v>0</v>
      </c>
      <c r="CD118" s="130">
        <v>5</v>
      </c>
      <c r="CE118" s="149">
        <f t="shared" si="1239"/>
        <v>32698.907279999999</v>
      </c>
      <c r="CF118" s="132">
        <v>8</v>
      </c>
      <c r="CG118" s="149">
        <f t="shared" ref="CG118:CG136" si="1240">(CF118*$E118*$F118*((1-$G118)+$G118*$J118*$H118*CG$11))</f>
        <v>52318.251647999998</v>
      </c>
      <c r="CH118" s="130"/>
      <c r="CI118" s="149">
        <f t="shared" ref="CI118:CI136" si="1241">(CH118*$E118*$F118*((1-$G118)+$G118*$J118*$H118*CI$11))</f>
        <v>0</v>
      </c>
      <c r="CJ118" s="130"/>
      <c r="CK118" s="149">
        <f t="shared" ref="CK118:CK136" si="1242">(CJ118*$E118*$F118*((1-$G118)+$G118*$J118*$H118*CK$11))</f>
        <v>0</v>
      </c>
      <c r="CL118" s="130">
        <v>30</v>
      </c>
      <c r="CM118" s="149">
        <f t="shared" ref="CM118:CM136" si="1243">(CL118*$E118*$F118*((1-$G118)+$G118*$J118*$H118*CM$11))</f>
        <v>196193.44368</v>
      </c>
      <c r="CN118" s="130">
        <v>36</v>
      </c>
      <c r="CO118" s="149">
        <f t="shared" ref="CO118:CO136" si="1244">(CN118*$E118*$F118*((1-$G118)+$G118*$J118*$H118*CO$11))</f>
        <v>235432.13241600001</v>
      </c>
      <c r="CP118" s="130">
        <v>143</v>
      </c>
      <c r="CQ118" s="149">
        <f>(CP118*$E118*$F118*((1-$G118)+$G118*$K118*$H118))</f>
        <v>1003064.7019535999</v>
      </c>
      <c r="CR118" s="130">
        <v>25</v>
      </c>
      <c r="CS118" s="149">
        <f>(CR118*$E118*$F118*((1-$G118)+$G118*$K118*$H118))</f>
        <v>175360.96187999999</v>
      </c>
      <c r="CT118" s="130">
        <v>220</v>
      </c>
      <c r="CU118" s="149">
        <f>(CT118*$E118*$F118*((1-$G118)+$G118*$K118*$H118))</f>
        <v>1543176.4645439999</v>
      </c>
      <c r="CV118" s="132">
        <v>190</v>
      </c>
      <c r="CW118" s="149">
        <f t="shared" ref="CW118:CW136" si="1245">(CV118*$E118*$F118*((1-$G118)+$G118*$K118*$H118))</f>
        <v>1332743.3102879999</v>
      </c>
      <c r="CX118" s="132"/>
      <c r="CY118" s="149">
        <f>(CX118*$E118*$F118*((1-$G118)+$G118*$K118*$H118))</f>
        <v>0</v>
      </c>
      <c r="CZ118" s="132"/>
      <c r="DA118" s="149">
        <f>(CZ118*$E118*$F118*((1-$G118)+$G118*$K118*$H118))</f>
        <v>0</v>
      </c>
      <c r="DB118" s="130">
        <v>111</v>
      </c>
      <c r="DC118" s="149">
        <f>(DB118*$E118*$F118*((1-$G118)+$G118*$K118*$H118))</f>
        <v>778602.67074720003</v>
      </c>
      <c r="DD118" s="130"/>
      <c r="DE118" s="149">
        <f>(DD118*$E118*$F118*((1-$G118)+$G118*$K118*$H118))</f>
        <v>0</v>
      </c>
      <c r="DF118" s="130">
        <v>151</v>
      </c>
      <c r="DG118" s="149">
        <v>1064708.1199999959</v>
      </c>
      <c r="DH118" s="132"/>
      <c r="DI118" s="149">
        <f>(DH118*$E118*$F118*((1-$G118)+$G118*$K118*$H118))</f>
        <v>0</v>
      </c>
      <c r="DJ118" s="130">
        <v>40</v>
      </c>
      <c r="DK118" s="149">
        <f>(DJ118*$E118*$F118*((1-$G118)+$G118*$K118*$H118))</f>
        <v>280577.53900799999</v>
      </c>
      <c r="DL118" s="130">
        <f>80+25</f>
        <v>105</v>
      </c>
      <c r="DM118" s="149">
        <f>(DL118*$E118*$F118*((1-$G118)+$G118*$K118*$H118))</f>
        <v>736516.03989599994</v>
      </c>
      <c r="DN118" s="130"/>
      <c r="DO118" s="149">
        <f>(DN118*$E118*$F118*((1-$G118)+$G118*$K118*$H118))</f>
        <v>0</v>
      </c>
      <c r="DP118" s="130"/>
      <c r="DQ118" s="149">
        <f>(DP118*$E118*$F118*((1-$G118)+$G118*$K118*$H118))</f>
        <v>0</v>
      </c>
      <c r="DR118" s="130">
        <v>70</v>
      </c>
      <c r="DS118" s="149">
        <f>(DR118*$E118*$F118*((1-$G118)+$G118*$K118*$H118))</f>
        <v>491010.693264</v>
      </c>
      <c r="DT118" s="130"/>
      <c r="DU118" s="149">
        <f>(DT118*$E118*$F118*((1-$G118)+$G118*$K118*$H118))</f>
        <v>0</v>
      </c>
      <c r="DV118" s="130"/>
      <c r="DW118" s="149">
        <f>(DV118*$E118*$F118*((1-$G118)+$G118*$K118*$H118))</f>
        <v>0</v>
      </c>
      <c r="DX118" s="130"/>
      <c r="DY118" s="149">
        <f>(DX118*$E118*$F118*((1-$G118)+$G118*$K118*$H118))</f>
        <v>0</v>
      </c>
      <c r="DZ118" s="130"/>
      <c r="EA118" s="149">
        <f t="shared" ref="EA118:EA136" si="1246">(DZ118*$E118*$F118*((1-$G118)+$G118*$J118*$H118*EA$11))</f>
        <v>0</v>
      </c>
      <c r="EB118" s="130"/>
      <c r="EC118" s="149">
        <f t="shared" ref="EC118:EC136" si="1247">(EB118*$E118*$F118*((1-$G118)+$G118*$M118*$H118*EC$11))</f>
        <v>0</v>
      </c>
      <c r="ED118" s="130"/>
      <c r="EE118" s="149">
        <f t="shared" ref="EE118:EE136" si="1248">(ED118*$E118*$F118*((1-$G118)+$G118*$J118*$H118*EE$11))</f>
        <v>0</v>
      </c>
      <c r="EF118" s="130"/>
      <c r="EG118" s="149">
        <f t="shared" ref="EG118:EG136" si="1249">(EF118*$E118*$F118*((1-$G118)+$G118*$J118*$H118*EG$11))</f>
        <v>0</v>
      </c>
      <c r="EH118" s="130"/>
      <c r="EI118" s="149">
        <f t="shared" ref="EI118:EI130" si="1250">(EH118*$E118*$F118*((1-$G118)+$G118*$J118*$H118))</f>
        <v>0</v>
      </c>
      <c r="EJ118" s="130"/>
      <c r="EK118" s="149">
        <f t="shared" ref="EK118:EK130" si="1251">(EJ118*$E118*$F118*((1-$G118)+$G118*$J118*$H118))</f>
        <v>0</v>
      </c>
      <c r="EL118" s="130"/>
      <c r="EM118" s="149">
        <f t="shared" ref="EM118:EM136" si="1252">(EL118*$E118*$F118*((1-$G118)+$G118*$J118*$H118*EM$11))</f>
        <v>0</v>
      </c>
      <c r="EN118" s="130"/>
      <c r="EO118" s="149">
        <f t="shared" ref="EO118:EO136" si="1253">(EN118*$E118*$F118*((1-$G118)+$G118*$J118*$H118*EO$11))</f>
        <v>0</v>
      </c>
      <c r="EP118" s="130">
        <v>100</v>
      </c>
      <c r="EQ118" s="149">
        <f>(EP118*$E118*$F118*((1-$G118)+$G118*$K118*$H118))</f>
        <v>701443.84751999995</v>
      </c>
      <c r="ER118" s="136"/>
      <c r="ES118" s="136"/>
      <c r="ET118" s="130"/>
      <c r="EU118" s="130"/>
      <c r="EV118" s="130"/>
      <c r="EW118" s="130"/>
      <c r="EX118" s="130"/>
      <c r="EY118" s="130"/>
      <c r="EZ118" s="137">
        <f t="shared" si="1012"/>
        <v>5885</v>
      </c>
      <c r="FA118" s="137">
        <f t="shared" si="1012"/>
        <v>39061255.373017594</v>
      </c>
    </row>
    <row r="119" spans="1:157" s="2" customFormat="1" ht="61.5" customHeight="1" x14ac:dyDescent="0.25">
      <c r="A119" s="122"/>
      <c r="B119" s="122">
        <v>88</v>
      </c>
      <c r="C119" s="286" t="s">
        <v>373</v>
      </c>
      <c r="D119" s="182" t="s">
        <v>374</v>
      </c>
      <c r="E119" s="125">
        <v>15030</v>
      </c>
      <c r="F119" s="225">
        <v>1.06</v>
      </c>
      <c r="G119" s="223">
        <v>0.13189999999999999</v>
      </c>
      <c r="H119" s="128">
        <v>1</v>
      </c>
      <c r="I119" s="194"/>
      <c r="J119" s="197">
        <v>1.4</v>
      </c>
      <c r="K119" s="197">
        <v>1.68</v>
      </c>
      <c r="L119" s="197">
        <v>2.23</v>
      </c>
      <c r="M119" s="198">
        <v>2.57</v>
      </c>
      <c r="N119" s="130"/>
      <c r="O119" s="149">
        <f t="shared" si="1213"/>
        <v>0</v>
      </c>
      <c r="P119" s="187"/>
      <c r="Q119" s="149">
        <f t="shared" si="1213"/>
        <v>0</v>
      </c>
      <c r="R119" s="149">
        <v>38</v>
      </c>
      <c r="S119" s="149">
        <v>637349.74718399998</v>
      </c>
      <c r="T119" s="149"/>
      <c r="U119" s="149">
        <v>0</v>
      </c>
      <c r="V119" s="132">
        <f t="shared" ref="V119:W125" si="1254">R119+T119</f>
        <v>38</v>
      </c>
      <c r="W119" s="149">
        <f t="shared" si="1254"/>
        <v>637349.74718399998</v>
      </c>
      <c r="X119" s="130"/>
      <c r="Y119" s="149">
        <f t="shared" si="1214"/>
        <v>0</v>
      </c>
      <c r="Z119" s="130"/>
      <c r="AA119" s="149">
        <f t="shared" si="1215"/>
        <v>0</v>
      </c>
      <c r="AB119" s="130"/>
      <c r="AC119" s="149">
        <f t="shared" si="1216"/>
        <v>0</v>
      </c>
      <c r="AD119" s="132"/>
      <c r="AE119" s="149">
        <f t="shared" si="1217"/>
        <v>0</v>
      </c>
      <c r="AF119" s="132"/>
      <c r="AG119" s="149">
        <f t="shared" si="1218"/>
        <v>0</v>
      </c>
      <c r="AH119" s="132">
        <v>12</v>
      </c>
      <c r="AI119" s="149">
        <f t="shared" si="1219"/>
        <v>201268.341216</v>
      </c>
      <c r="AJ119" s="132"/>
      <c r="AK119" s="149">
        <f t="shared" ref="AK119:AK125" si="1255">(AJ119*$E119*$F119*((1-$G119)+$G119*$K119*$H119))</f>
        <v>0</v>
      </c>
      <c r="AL119" s="149"/>
      <c r="AM119" s="149">
        <v>0</v>
      </c>
      <c r="AN119" s="130"/>
      <c r="AO119" s="149">
        <f t="shared" si="1220"/>
        <v>0</v>
      </c>
      <c r="AP119" s="132"/>
      <c r="AQ119" s="149">
        <f t="shared" si="1221"/>
        <v>0</v>
      </c>
      <c r="AR119" s="130"/>
      <c r="AS119" s="149">
        <f t="shared" si="1222"/>
        <v>0</v>
      </c>
      <c r="AT119" s="130"/>
      <c r="AU119" s="149">
        <f t="shared" si="1223"/>
        <v>0</v>
      </c>
      <c r="AV119" s="132"/>
      <c r="AW119" s="149">
        <f t="shared" si="1224"/>
        <v>0</v>
      </c>
      <c r="AX119" s="132"/>
      <c r="AY119" s="149">
        <f t="shared" si="1225"/>
        <v>0</v>
      </c>
      <c r="AZ119" s="130"/>
      <c r="BA119" s="149">
        <f t="shared" si="1226"/>
        <v>0</v>
      </c>
      <c r="BB119" s="130"/>
      <c r="BC119" s="149">
        <f t="shared" si="1227"/>
        <v>0</v>
      </c>
      <c r="BD119" s="130">
        <f>160+190</f>
        <v>350</v>
      </c>
      <c r="BE119" s="149">
        <f t="shared" si="1228"/>
        <v>5870326.6187999994</v>
      </c>
      <c r="BF119" s="130"/>
      <c r="BG119" s="149">
        <f t="shared" si="1229"/>
        <v>0</v>
      </c>
      <c r="BH119" s="130">
        <v>46</v>
      </c>
      <c r="BI119" s="149">
        <f>(BH119*$E119*$F119*((1-$G119)+$G119*$J119*$H119*BI$11))</f>
        <v>771528.641328</v>
      </c>
      <c r="BJ119" s="132">
        <v>1</v>
      </c>
      <c r="BK119" s="132">
        <v>16772.36</v>
      </c>
      <c r="BL119" s="130">
        <v>64</v>
      </c>
      <c r="BM119" s="149">
        <f t="shared" si="1231"/>
        <v>1073431.1531519999</v>
      </c>
      <c r="BN119" s="130"/>
      <c r="BO119" s="149">
        <f t="shared" si="1232"/>
        <v>0</v>
      </c>
      <c r="BP119" s="130"/>
      <c r="BQ119" s="149">
        <f t="shared" si="1233"/>
        <v>0</v>
      </c>
      <c r="BR119" s="130"/>
      <c r="BS119" s="149">
        <f t="shared" si="1234"/>
        <v>0</v>
      </c>
      <c r="BT119" s="130"/>
      <c r="BU119" s="149">
        <f t="shared" si="1235"/>
        <v>0</v>
      </c>
      <c r="BV119" s="130"/>
      <c r="BW119" s="149">
        <f t="shared" si="1236"/>
        <v>0</v>
      </c>
      <c r="BX119" s="130"/>
      <c r="BY119" s="149">
        <f t="shared" si="1237"/>
        <v>0</v>
      </c>
      <c r="BZ119" s="130"/>
      <c r="CA119" s="149">
        <f t="shared" si="1238"/>
        <v>0</v>
      </c>
      <c r="CB119" s="134"/>
      <c r="CC119" s="149">
        <f t="shared" si="1239"/>
        <v>0</v>
      </c>
      <c r="CD119" s="130"/>
      <c r="CE119" s="149">
        <f t="shared" si="1239"/>
        <v>0</v>
      </c>
      <c r="CF119" s="132">
        <v>3</v>
      </c>
      <c r="CG119" s="149">
        <f t="shared" si="1240"/>
        <v>50317.085304</v>
      </c>
      <c r="CH119" s="130">
        <v>50</v>
      </c>
      <c r="CI119" s="149">
        <f t="shared" si="1241"/>
        <v>838618.08839999989</v>
      </c>
      <c r="CJ119" s="130">
        <v>86</v>
      </c>
      <c r="CK119" s="149">
        <f t="shared" si="1242"/>
        <v>1442423.1120479999</v>
      </c>
      <c r="CL119" s="130"/>
      <c r="CM119" s="149">
        <f t="shared" si="1243"/>
        <v>0</v>
      </c>
      <c r="CN119" s="130">
        <v>32</v>
      </c>
      <c r="CO119" s="149">
        <f t="shared" si="1244"/>
        <v>536715.57657599996</v>
      </c>
      <c r="CP119" s="130">
        <v>310</v>
      </c>
      <c r="CQ119" s="149">
        <f t="shared" ref="CQ119:CS136" si="1256">(CP119*$E119*$F119*((1-$G119)+$G119*$K119*$H119))</f>
        <v>5381834.0517359991</v>
      </c>
      <c r="CR119" s="130"/>
      <c r="CS119" s="149">
        <f t="shared" si="1256"/>
        <v>0</v>
      </c>
      <c r="CT119" s="130">
        <v>10</v>
      </c>
      <c r="CU119" s="149">
        <f t="shared" ref="CU119:CU136" si="1257">(CT119*$E119*$F119*((1-$G119)+$G119*$K119*$H119))</f>
        <v>173607.55005599998</v>
      </c>
      <c r="CV119" s="132">
        <v>50</v>
      </c>
      <c r="CW119" s="149">
        <f t="shared" si="1245"/>
        <v>868037.75027999992</v>
      </c>
      <c r="CX119" s="132"/>
      <c r="CY119" s="149">
        <f t="shared" ref="CY119:CY136" si="1258">(CX119*$E119*$F119*((1-$G119)+$G119*$K119*$H119))</f>
        <v>0</v>
      </c>
      <c r="CZ119" s="132"/>
      <c r="DA119" s="149">
        <f t="shared" ref="DA119:DA136" si="1259">(CZ119*$E119*$F119*((1-$G119)+$G119*$K119*$H119))</f>
        <v>0</v>
      </c>
      <c r="DB119" s="130"/>
      <c r="DC119" s="149">
        <f t="shared" ref="DC119:DC136" si="1260">(DB119*$E119*$F119*((1-$G119)+$G119*$K119*$H119))</f>
        <v>0</v>
      </c>
      <c r="DD119" s="130"/>
      <c r="DE119" s="149">
        <f t="shared" ref="DE119:DE136" si="1261">(DD119*$E119*$F119*((1-$G119)+$G119*$K119*$H119))</f>
        <v>0</v>
      </c>
      <c r="DF119" s="130">
        <v>1</v>
      </c>
      <c r="DG119" s="149">
        <v>17360.759999999998</v>
      </c>
      <c r="DH119" s="132"/>
      <c r="DI119" s="149">
        <f t="shared" ref="DI119:DI136" si="1262">(DH119*$E119*$F119*((1-$G119)+$G119*$K119*$H119))</f>
        <v>0</v>
      </c>
      <c r="DJ119" s="130"/>
      <c r="DK119" s="149">
        <f t="shared" ref="DK119:DK136" si="1263">(DJ119*$E119*$F119*((1-$G119)+$G119*$K119*$H119))</f>
        <v>0</v>
      </c>
      <c r="DL119" s="130"/>
      <c r="DM119" s="149">
        <f t="shared" ref="DM119:DM136" si="1264">(DL119*$E119*$F119*((1-$G119)+$G119*$K119*$H119))</f>
        <v>0</v>
      </c>
      <c r="DN119" s="130"/>
      <c r="DO119" s="149">
        <f t="shared" ref="DO119:DO136" si="1265">(DN119*$E119*$F119*((1-$G119)+$G119*$K119*$H119))</f>
        <v>0</v>
      </c>
      <c r="DP119" s="130"/>
      <c r="DQ119" s="149">
        <f t="shared" ref="DQ119:DQ136" si="1266">(DP119*$E119*$F119*((1-$G119)+$G119*$K119*$H119))</f>
        <v>0</v>
      </c>
      <c r="DR119" s="130"/>
      <c r="DS119" s="149">
        <f t="shared" ref="DS119:DS136" si="1267">(DR119*$E119*$F119*((1-$G119)+$G119*$K119*$H119))</f>
        <v>0</v>
      </c>
      <c r="DT119" s="130"/>
      <c r="DU119" s="149">
        <f t="shared" ref="DU119:DU136" si="1268">(DT119*$E119*$F119*((1-$G119)+$G119*$K119*$H119))</f>
        <v>0</v>
      </c>
      <c r="DV119" s="130"/>
      <c r="DW119" s="149">
        <f t="shared" ref="DW119:DW136" si="1269">(DV119*$E119*$F119*((1-$G119)+$G119*$K119*$H119))</f>
        <v>0</v>
      </c>
      <c r="DX119" s="130"/>
      <c r="DY119" s="149">
        <f t="shared" ref="DY119:DY136" si="1270">(DX119*$E119*$F119*((1-$G119)+$G119*$K119*$H119))</f>
        <v>0</v>
      </c>
      <c r="DZ119" s="130"/>
      <c r="EA119" s="149">
        <f t="shared" si="1246"/>
        <v>0</v>
      </c>
      <c r="EB119" s="130"/>
      <c r="EC119" s="149">
        <f t="shared" si="1247"/>
        <v>0</v>
      </c>
      <c r="ED119" s="130"/>
      <c r="EE119" s="149">
        <f t="shared" si="1248"/>
        <v>0</v>
      </c>
      <c r="EF119" s="130"/>
      <c r="EG119" s="149">
        <f t="shared" si="1249"/>
        <v>0</v>
      </c>
      <c r="EH119" s="130"/>
      <c r="EI119" s="149">
        <f t="shared" si="1250"/>
        <v>0</v>
      </c>
      <c r="EJ119" s="130"/>
      <c r="EK119" s="149">
        <f t="shared" si="1251"/>
        <v>0</v>
      </c>
      <c r="EL119" s="130"/>
      <c r="EM119" s="149">
        <f t="shared" si="1252"/>
        <v>0</v>
      </c>
      <c r="EN119" s="130"/>
      <c r="EO119" s="149">
        <f t="shared" si="1253"/>
        <v>0</v>
      </c>
      <c r="EP119" s="130"/>
      <c r="EQ119" s="149">
        <f t="shared" ref="EQ119:EQ134" si="1271">(EP119*$E119*$F119*((1-$G119)+$G119*$K119*$H119))</f>
        <v>0</v>
      </c>
      <c r="ER119" s="136"/>
      <c r="ES119" s="136"/>
      <c r="ET119" s="130"/>
      <c r="EU119" s="130"/>
      <c r="EV119" s="130"/>
      <c r="EW119" s="130"/>
      <c r="EX119" s="130"/>
      <c r="EY119" s="130"/>
      <c r="EZ119" s="137">
        <f t="shared" si="1012"/>
        <v>1053</v>
      </c>
      <c r="FA119" s="137">
        <f t="shared" si="1012"/>
        <v>17879590.83608</v>
      </c>
    </row>
    <row r="120" spans="1:157" s="196" customFormat="1" ht="60" customHeight="1" x14ac:dyDescent="0.25">
      <c r="A120" s="122"/>
      <c r="B120" s="122">
        <v>89</v>
      </c>
      <c r="C120" s="286" t="s">
        <v>375</v>
      </c>
      <c r="D120" s="215" t="s">
        <v>376</v>
      </c>
      <c r="E120" s="125">
        <v>15030</v>
      </c>
      <c r="F120" s="225">
        <v>1.64</v>
      </c>
      <c r="G120" s="223">
        <v>0.14849999999999999</v>
      </c>
      <c r="H120" s="128">
        <v>1</v>
      </c>
      <c r="I120" s="194"/>
      <c r="J120" s="183">
        <v>1.4</v>
      </c>
      <c r="K120" s="183">
        <v>1.68</v>
      </c>
      <c r="L120" s="183">
        <v>2.23</v>
      </c>
      <c r="M120" s="186">
        <v>2.57</v>
      </c>
      <c r="N120" s="130"/>
      <c r="O120" s="149">
        <f t="shared" si="1213"/>
        <v>0</v>
      </c>
      <c r="P120" s="187"/>
      <c r="Q120" s="149">
        <f t="shared" si="1213"/>
        <v>0</v>
      </c>
      <c r="R120" s="149">
        <v>790</v>
      </c>
      <c r="S120" s="149">
        <v>20629556.359200001</v>
      </c>
      <c r="T120" s="149"/>
      <c r="U120" s="149">
        <v>0</v>
      </c>
      <c r="V120" s="132">
        <f t="shared" si="1254"/>
        <v>790</v>
      </c>
      <c r="W120" s="149">
        <f t="shared" si="1254"/>
        <v>20629556.359200001</v>
      </c>
      <c r="X120" s="130">
        <v>0</v>
      </c>
      <c r="Y120" s="149">
        <f t="shared" si="1214"/>
        <v>0</v>
      </c>
      <c r="Z120" s="130"/>
      <c r="AA120" s="149">
        <f t="shared" si="1215"/>
        <v>0</v>
      </c>
      <c r="AB120" s="130"/>
      <c r="AC120" s="149">
        <f t="shared" si="1216"/>
        <v>0</v>
      </c>
      <c r="AD120" s="132"/>
      <c r="AE120" s="149">
        <f t="shared" si="1217"/>
        <v>0</v>
      </c>
      <c r="AF120" s="132"/>
      <c r="AG120" s="149">
        <f t="shared" si="1218"/>
        <v>0</v>
      </c>
      <c r="AH120" s="132">
        <v>14</v>
      </c>
      <c r="AI120" s="149">
        <f t="shared" si="1219"/>
        <v>365587.07472000003</v>
      </c>
      <c r="AJ120" s="132"/>
      <c r="AK120" s="149">
        <f t="shared" si="1255"/>
        <v>0</v>
      </c>
      <c r="AL120" s="149">
        <v>0</v>
      </c>
      <c r="AM120" s="149">
        <v>0</v>
      </c>
      <c r="AN120" s="130"/>
      <c r="AO120" s="149">
        <f t="shared" si="1220"/>
        <v>0</v>
      </c>
      <c r="AP120" s="132"/>
      <c r="AQ120" s="149">
        <f t="shared" si="1221"/>
        <v>0</v>
      </c>
      <c r="AR120" s="130">
        <v>0</v>
      </c>
      <c r="AS120" s="149">
        <f t="shared" si="1222"/>
        <v>0</v>
      </c>
      <c r="AT120" s="130"/>
      <c r="AU120" s="149">
        <f t="shared" si="1223"/>
        <v>0</v>
      </c>
      <c r="AV120" s="132">
        <v>0</v>
      </c>
      <c r="AW120" s="149">
        <f t="shared" si="1224"/>
        <v>0</v>
      </c>
      <c r="AX120" s="132"/>
      <c r="AY120" s="149">
        <f t="shared" si="1225"/>
        <v>0</v>
      </c>
      <c r="AZ120" s="130"/>
      <c r="BA120" s="149">
        <f t="shared" si="1226"/>
        <v>0</v>
      </c>
      <c r="BB120" s="130">
        <v>48</v>
      </c>
      <c r="BC120" s="149">
        <f t="shared" si="1227"/>
        <v>1253441.39904</v>
      </c>
      <c r="BD120" s="130">
        <v>20</v>
      </c>
      <c r="BE120" s="149">
        <f t="shared" si="1228"/>
        <v>522267.24959999998</v>
      </c>
      <c r="BF120" s="130"/>
      <c r="BG120" s="149">
        <f t="shared" si="1229"/>
        <v>0</v>
      </c>
      <c r="BH120" s="130"/>
      <c r="BI120" s="149">
        <f t="shared" ref="BI120:BI136" si="1272">(BH120*$E120*$F120*((1-$G120)+$G120*$J120*$H120*BI$11))</f>
        <v>0</v>
      </c>
      <c r="BJ120" s="132">
        <v>0</v>
      </c>
      <c r="BK120" s="132">
        <v>0</v>
      </c>
      <c r="BL120" s="130"/>
      <c r="BM120" s="149">
        <f t="shared" si="1231"/>
        <v>0</v>
      </c>
      <c r="BN120" s="130"/>
      <c r="BO120" s="149">
        <f t="shared" si="1232"/>
        <v>0</v>
      </c>
      <c r="BP120" s="130"/>
      <c r="BQ120" s="149">
        <f t="shared" si="1233"/>
        <v>0</v>
      </c>
      <c r="BR120" s="130"/>
      <c r="BS120" s="149">
        <f t="shared" si="1234"/>
        <v>0</v>
      </c>
      <c r="BT120" s="130"/>
      <c r="BU120" s="149">
        <f t="shared" si="1235"/>
        <v>0</v>
      </c>
      <c r="BV120" s="130"/>
      <c r="BW120" s="149">
        <f t="shared" si="1236"/>
        <v>0</v>
      </c>
      <c r="BX120" s="130"/>
      <c r="BY120" s="149">
        <f t="shared" si="1237"/>
        <v>0</v>
      </c>
      <c r="BZ120" s="130"/>
      <c r="CA120" s="149">
        <f t="shared" si="1238"/>
        <v>0</v>
      </c>
      <c r="CB120" s="134"/>
      <c r="CC120" s="149">
        <f t="shared" si="1239"/>
        <v>0</v>
      </c>
      <c r="CD120" s="130"/>
      <c r="CE120" s="149">
        <f t="shared" si="1239"/>
        <v>0</v>
      </c>
      <c r="CF120" s="132">
        <v>1</v>
      </c>
      <c r="CG120" s="149">
        <f t="shared" si="1240"/>
        <v>26113.36248</v>
      </c>
      <c r="CH120" s="130"/>
      <c r="CI120" s="149">
        <f t="shared" si="1241"/>
        <v>0</v>
      </c>
      <c r="CJ120" s="130"/>
      <c r="CK120" s="149">
        <f t="shared" si="1242"/>
        <v>0</v>
      </c>
      <c r="CL120" s="130"/>
      <c r="CM120" s="149">
        <f t="shared" si="1243"/>
        <v>0</v>
      </c>
      <c r="CN120" s="130"/>
      <c r="CO120" s="149">
        <f t="shared" si="1244"/>
        <v>0</v>
      </c>
      <c r="CP120" s="130">
        <v>3</v>
      </c>
      <c r="CQ120" s="149">
        <f t="shared" si="1256"/>
        <v>81414.828647999995</v>
      </c>
      <c r="CR120" s="130"/>
      <c r="CS120" s="149">
        <f t="shared" si="1256"/>
        <v>0</v>
      </c>
      <c r="CT120" s="130">
        <v>5</v>
      </c>
      <c r="CU120" s="149">
        <f t="shared" si="1257"/>
        <v>135691.38107999999</v>
      </c>
      <c r="CV120" s="132"/>
      <c r="CW120" s="149">
        <f t="shared" si="1245"/>
        <v>0</v>
      </c>
      <c r="CX120" s="132"/>
      <c r="CY120" s="149">
        <f t="shared" si="1258"/>
        <v>0</v>
      </c>
      <c r="CZ120" s="132"/>
      <c r="DA120" s="149">
        <f t="shared" si="1259"/>
        <v>0</v>
      </c>
      <c r="DB120" s="130"/>
      <c r="DC120" s="149">
        <f t="shared" si="1260"/>
        <v>0</v>
      </c>
      <c r="DD120" s="130"/>
      <c r="DE120" s="149">
        <f t="shared" si="1261"/>
        <v>0</v>
      </c>
      <c r="DF120" s="130">
        <v>0</v>
      </c>
      <c r="DG120" s="149">
        <v>0</v>
      </c>
      <c r="DH120" s="132"/>
      <c r="DI120" s="149">
        <f t="shared" si="1262"/>
        <v>0</v>
      </c>
      <c r="DJ120" s="130"/>
      <c r="DK120" s="149">
        <f t="shared" si="1263"/>
        <v>0</v>
      </c>
      <c r="DL120" s="130">
        <v>0</v>
      </c>
      <c r="DM120" s="149">
        <f t="shared" si="1264"/>
        <v>0</v>
      </c>
      <c r="DN120" s="130"/>
      <c r="DO120" s="149">
        <f t="shared" si="1265"/>
        <v>0</v>
      </c>
      <c r="DP120" s="130"/>
      <c r="DQ120" s="149">
        <f t="shared" si="1266"/>
        <v>0</v>
      </c>
      <c r="DR120" s="130"/>
      <c r="DS120" s="149">
        <f t="shared" si="1267"/>
        <v>0</v>
      </c>
      <c r="DT120" s="130"/>
      <c r="DU120" s="149">
        <f t="shared" si="1268"/>
        <v>0</v>
      </c>
      <c r="DV120" s="130"/>
      <c r="DW120" s="149">
        <f t="shared" si="1269"/>
        <v>0</v>
      </c>
      <c r="DX120" s="130"/>
      <c r="DY120" s="149">
        <f t="shared" si="1270"/>
        <v>0</v>
      </c>
      <c r="DZ120" s="130"/>
      <c r="EA120" s="149">
        <f t="shared" si="1246"/>
        <v>0</v>
      </c>
      <c r="EB120" s="130">
        <v>0</v>
      </c>
      <c r="EC120" s="149">
        <f t="shared" si="1247"/>
        <v>0</v>
      </c>
      <c r="ED120" s="130"/>
      <c r="EE120" s="149">
        <f t="shared" si="1248"/>
        <v>0</v>
      </c>
      <c r="EF120" s="130"/>
      <c r="EG120" s="149">
        <f t="shared" si="1249"/>
        <v>0</v>
      </c>
      <c r="EH120" s="130"/>
      <c r="EI120" s="149">
        <f t="shared" si="1250"/>
        <v>0</v>
      </c>
      <c r="EJ120" s="130"/>
      <c r="EK120" s="149">
        <f t="shared" si="1251"/>
        <v>0</v>
      </c>
      <c r="EL120" s="130"/>
      <c r="EM120" s="149">
        <f t="shared" si="1252"/>
        <v>0</v>
      </c>
      <c r="EN120" s="130"/>
      <c r="EO120" s="149">
        <f t="shared" si="1253"/>
        <v>0</v>
      </c>
      <c r="EP120" s="130">
        <v>12</v>
      </c>
      <c r="EQ120" s="149">
        <f>(EP120*$E120*$F120*((1-$G120)+$G120*$K120*$H120))</f>
        <v>325659.31459199998</v>
      </c>
      <c r="ER120" s="136"/>
      <c r="ES120" s="136"/>
      <c r="ET120" s="130"/>
      <c r="EU120" s="130"/>
      <c r="EV120" s="130"/>
      <c r="EW120" s="130"/>
      <c r="EX120" s="130"/>
      <c r="EY120" s="130"/>
      <c r="EZ120" s="137">
        <f t="shared" si="1012"/>
        <v>893</v>
      </c>
      <c r="FA120" s="137">
        <f t="shared" si="1012"/>
        <v>23339730.969360001</v>
      </c>
    </row>
    <row r="121" spans="1:157" s="2" customFormat="1" ht="60" customHeight="1" x14ac:dyDescent="0.25">
      <c r="A121" s="122"/>
      <c r="B121" s="122">
        <v>90</v>
      </c>
      <c r="C121" s="286" t="s">
        <v>377</v>
      </c>
      <c r="D121" s="215" t="s">
        <v>378</v>
      </c>
      <c r="E121" s="125">
        <v>15030</v>
      </c>
      <c r="F121" s="225">
        <v>2.33</v>
      </c>
      <c r="G121" s="223">
        <v>0.28770000000000001</v>
      </c>
      <c r="H121" s="128">
        <v>1</v>
      </c>
      <c r="I121" s="194"/>
      <c r="J121" s="183">
        <v>1.4</v>
      </c>
      <c r="K121" s="183">
        <v>1.68</v>
      </c>
      <c r="L121" s="183">
        <v>2.23</v>
      </c>
      <c r="M121" s="186">
        <v>2.57</v>
      </c>
      <c r="N121" s="130"/>
      <c r="O121" s="149">
        <f t="shared" si="1213"/>
        <v>0</v>
      </c>
      <c r="P121" s="187"/>
      <c r="Q121" s="149">
        <f t="shared" si="1213"/>
        <v>0</v>
      </c>
      <c r="R121" s="149">
        <v>114</v>
      </c>
      <c r="S121" s="149">
        <v>4451698.8704879992</v>
      </c>
      <c r="T121" s="149"/>
      <c r="U121" s="149">
        <v>0</v>
      </c>
      <c r="V121" s="132">
        <f t="shared" si="1254"/>
        <v>114</v>
      </c>
      <c r="W121" s="149">
        <f t="shared" si="1254"/>
        <v>4451698.8704879992</v>
      </c>
      <c r="X121" s="130"/>
      <c r="Y121" s="149">
        <f t="shared" si="1214"/>
        <v>0</v>
      </c>
      <c r="Z121" s="130"/>
      <c r="AA121" s="149">
        <f t="shared" si="1215"/>
        <v>0</v>
      </c>
      <c r="AB121" s="130"/>
      <c r="AC121" s="149">
        <f t="shared" si="1216"/>
        <v>0</v>
      </c>
      <c r="AD121" s="132"/>
      <c r="AE121" s="149">
        <f t="shared" si="1217"/>
        <v>0</v>
      </c>
      <c r="AF121" s="132"/>
      <c r="AG121" s="149">
        <f t="shared" si="1218"/>
        <v>0</v>
      </c>
      <c r="AH121" s="132"/>
      <c r="AI121" s="149">
        <f t="shared" si="1219"/>
        <v>0</v>
      </c>
      <c r="AJ121" s="132"/>
      <c r="AK121" s="149">
        <f t="shared" si="1255"/>
        <v>0</v>
      </c>
      <c r="AL121" s="149"/>
      <c r="AM121" s="149">
        <v>0</v>
      </c>
      <c r="AN121" s="130"/>
      <c r="AO121" s="149">
        <f t="shared" si="1220"/>
        <v>0</v>
      </c>
      <c r="AP121" s="132"/>
      <c r="AQ121" s="149">
        <f t="shared" si="1221"/>
        <v>0</v>
      </c>
      <c r="AR121" s="130"/>
      <c r="AS121" s="149">
        <f t="shared" si="1222"/>
        <v>0</v>
      </c>
      <c r="AT121" s="130"/>
      <c r="AU121" s="149">
        <f t="shared" si="1223"/>
        <v>0</v>
      </c>
      <c r="AV121" s="132"/>
      <c r="AW121" s="149">
        <f t="shared" si="1224"/>
        <v>0</v>
      </c>
      <c r="AX121" s="132"/>
      <c r="AY121" s="149">
        <f t="shared" si="1225"/>
        <v>0</v>
      </c>
      <c r="AZ121" s="130"/>
      <c r="BA121" s="149">
        <f t="shared" si="1226"/>
        <v>0</v>
      </c>
      <c r="BB121" s="130">
        <v>90</v>
      </c>
      <c r="BC121" s="149">
        <f t="shared" si="1227"/>
        <v>3514499.1082799993</v>
      </c>
      <c r="BD121" s="130">
        <v>72</v>
      </c>
      <c r="BE121" s="149">
        <f t="shared" si="1228"/>
        <v>2811599.2866239999</v>
      </c>
      <c r="BF121" s="130"/>
      <c r="BG121" s="149">
        <f t="shared" si="1229"/>
        <v>0</v>
      </c>
      <c r="BH121" s="130">
        <v>4</v>
      </c>
      <c r="BI121" s="149">
        <f t="shared" si="1272"/>
        <v>156199.96036799997</v>
      </c>
      <c r="BJ121" s="132">
        <v>0</v>
      </c>
      <c r="BK121" s="132">
        <v>0</v>
      </c>
      <c r="BL121" s="130">
        <v>78</v>
      </c>
      <c r="BM121" s="149">
        <f t="shared" si="1231"/>
        <v>3045899.2271759999</v>
      </c>
      <c r="BN121" s="130"/>
      <c r="BO121" s="149">
        <f t="shared" si="1232"/>
        <v>0</v>
      </c>
      <c r="BP121" s="130"/>
      <c r="BQ121" s="149">
        <f t="shared" si="1233"/>
        <v>0</v>
      </c>
      <c r="BR121" s="130"/>
      <c r="BS121" s="149">
        <f t="shared" si="1234"/>
        <v>0</v>
      </c>
      <c r="BT121" s="130"/>
      <c r="BU121" s="149">
        <f t="shared" si="1235"/>
        <v>0</v>
      </c>
      <c r="BV121" s="130"/>
      <c r="BW121" s="149">
        <f t="shared" si="1236"/>
        <v>0</v>
      </c>
      <c r="BX121" s="130"/>
      <c r="BY121" s="149">
        <f t="shared" si="1237"/>
        <v>0</v>
      </c>
      <c r="BZ121" s="130"/>
      <c r="CA121" s="149">
        <f t="shared" si="1238"/>
        <v>0</v>
      </c>
      <c r="CB121" s="134"/>
      <c r="CC121" s="149">
        <f t="shared" si="1239"/>
        <v>0</v>
      </c>
      <c r="CD121" s="130"/>
      <c r="CE121" s="149">
        <f t="shared" si="1239"/>
        <v>0</v>
      </c>
      <c r="CF121" s="132"/>
      <c r="CG121" s="149">
        <f t="shared" si="1240"/>
        <v>0</v>
      </c>
      <c r="CH121" s="130"/>
      <c r="CI121" s="149">
        <f t="shared" si="1241"/>
        <v>0</v>
      </c>
      <c r="CJ121" s="130"/>
      <c r="CK121" s="149">
        <f t="shared" si="1242"/>
        <v>0</v>
      </c>
      <c r="CL121" s="130"/>
      <c r="CM121" s="149">
        <f t="shared" si="1243"/>
        <v>0</v>
      </c>
      <c r="CN121" s="130">
        <v>6</v>
      </c>
      <c r="CO121" s="149">
        <f t="shared" si="1244"/>
        <v>234299.94055199996</v>
      </c>
      <c r="CP121" s="130">
        <v>110</v>
      </c>
      <c r="CQ121" s="149">
        <f t="shared" si="1256"/>
        <v>4605815.8472039998</v>
      </c>
      <c r="CR121" s="130">
        <v>0</v>
      </c>
      <c r="CS121" s="149">
        <f t="shared" si="1256"/>
        <v>0</v>
      </c>
      <c r="CT121" s="130"/>
      <c r="CU121" s="149">
        <f t="shared" si="1257"/>
        <v>0</v>
      </c>
      <c r="CV121" s="132"/>
      <c r="CW121" s="149">
        <f t="shared" si="1245"/>
        <v>0</v>
      </c>
      <c r="CX121" s="132"/>
      <c r="CY121" s="149">
        <f t="shared" si="1258"/>
        <v>0</v>
      </c>
      <c r="CZ121" s="132"/>
      <c r="DA121" s="149">
        <f t="shared" si="1259"/>
        <v>0</v>
      </c>
      <c r="DB121" s="130">
        <v>20</v>
      </c>
      <c r="DC121" s="149">
        <f t="shared" si="1260"/>
        <v>837421.06312799989</v>
      </c>
      <c r="DD121" s="130"/>
      <c r="DE121" s="149">
        <f t="shared" si="1261"/>
        <v>0</v>
      </c>
      <c r="DF121" s="130">
        <v>9</v>
      </c>
      <c r="DG121" s="149">
        <v>376839.44999999995</v>
      </c>
      <c r="DH121" s="132"/>
      <c r="DI121" s="149">
        <f t="shared" si="1262"/>
        <v>0</v>
      </c>
      <c r="DJ121" s="130"/>
      <c r="DK121" s="149">
        <f t="shared" si="1263"/>
        <v>0</v>
      </c>
      <c r="DL121" s="130"/>
      <c r="DM121" s="149">
        <f t="shared" si="1264"/>
        <v>0</v>
      </c>
      <c r="DN121" s="130"/>
      <c r="DO121" s="149">
        <f t="shared" si="1265"/>
        <v>0</v>
      </c>
      <c r="DP121" s="130">
        <v>115</v>
      </c>
      <c r="DQ121" s="149">
        <f t="shared" si="1266"/>
        <v>4815171.1129859993</v>
      </c>
      <c r="DR121" s="130"/>
      <c r="DS121" s="149">
        <f t="shared" si="1267"/>
        <v>0</v>
      </c>
      <c r="DT121" s="130"/>
      <c r="DU121" s="149">
        <f t="shared" si="1268"/>
        <v>0</v>
      </c>
      <c r="DV121" s="130"/>
      <c r="DW121" s="149">
        <f t="shared" si="1269"/>
        <v>0</v>
      </c>
      <c r="DX121" s="130"/>
      <c r="DY121" s="149">
        <f t="shared" si="1270"/>
        <v>0</v>
      </c>
      <c r="DZ121" s="130"/>
      <c r="EA121" s="149">
        <f t="shared" si="1246"/>
        <v>0</v>
      </c>
      <c r="EB121" s="130"/>
      <c r="EC121" s="149">
        <f t="shared" si="1247"/>
        <v>0</v>
      </c>
      <c r="ED121" s="130"/>
      <c r="EE121" s="149">
        <f t="shared" si="1248"/>
        <v>0</v>
      </c>
      <c r="EF121" s="130"/>
      <c r="EG121" s="149">
        <f t="shared" si="1249"/>
        <v>0</v>
      </c>
      <c r="EH121" s="130"/>
      <c r="EI121" s="149">
        <f t="shared" si="1250"/>
        <v>0</v>
      </c>
      <c r="EJ121" s="130"/>
      <c r="EK121" s="149">
        <f t="shared" si="1251"/>
        <v>0</v>
      </c>
      <c r="EL121" s="130"/>
      <c r="EM121" s="149">
        <f t="shared" si="1252"/>
        <v>0</v>
      </c>
      <c r="EN121" s="130"/>
      <c r="EO121" s="149">
        <f t="shared" si="1253"/>
        <v>0</v>
      </c>
      <c r="EP121" s="130"/>
      <c r="EQ121" s="149">
        <f t="shared" si="1271"/>
        <v>0</v>
      </c>
      <c r="ER121" s="136"/>
      <c r="ES121" s="136"/>
      <c r="ET121" s="130"/>
      <c r="EU121" s="130"/>
      <c r="EV121" s="130"/>
      <c r="EW121" s="130"/>
      <c r="EX121" s="130"/>
      <c r="EY121" s="130"/>
      <c r="EZ121" s="137">
        <f t="shared" si="1012"/>
        <v>618</v>
      </c>
      <c r="FA121" s="137">
        <f t="shared" si="1012"/>
        <v>24849443.866805993</v>
      </c>
    </row>
    <row r="122" spans="1:157" s="2" customFormat="1" ht="60" customHeight="1" x14ac:dyDescent="0.25">
      <c r="A122" s="122"/>
      <c r="B122" s="122">
        <v>91</v>
      </c>
      <c r="C122" s="286" t="s">
        <v>379</v>
      </c>
      <c r="D122" s="215" t="s">
        <v>380</v>
      </c>
      <c r="E122" s="125">
        <v>15030</v>
      </c>
      <c r="F122" s="225">
        <v>3.51</v>
      </c>
      <c r="G122" s="223">
        <v>0.13389999999999999</v>
      </c>
      <c r="H122" s="128">
        <v>1</v>
      </c>
      <c r="I122" s="194"/>
      <c r="J122" s="183">
        <v>1.4</v>
      </c>
      <c r="K122" s="183">
        <v>1.68</v>
      </c>
      <c r="L122" s="183">
        <v>2.23</v>
      </c>
      <c r="M122" s="186">
        <v>2.57</v>
      </c>
      <c r="N122" s="130"/>
      <c r="O122" s="149">
        <f t="shared" si="1213"/>
        <v>0</v>
      </c>
      <c r="P122" s="187"/>
      <c r="Q122" s="149">
        <f t="shared" si="1213"/>
        <v>0</v>
      </c>
      <c r="R122" s="149">
        <v>250</v>
      </c>
      <c r="S122" s="149">
        <v>13895218.467</v>
      </c>
      <c r="T122" s="149"/>
      <c r="U122" s="149">
        <v>0</v>
      </c>
      <c r="V122" s="132">
        <f t="shared" si="1254"/>
        <v>250</v>
      </c>
      <c r="W122" s="149">
        <f t="shared" si="1254"/>
        <v>13895218.467</v>
      </c>
      <c r="X122" s="130"/>
      <c r="Y122" s="149">
        <f t="shared" si="1214"/>
        <v>0</v>
      </c>
      <c r="Z122" s="130"/>
      <c r="AA122" s="149">
        <f t="shared" si="1215"/>
        <v>0</v>
      </c>
      <c r="AB122" s="130"/>
      <c r="AC122" s="149">
        <f t="shared" si="1216"/>
        <v>0</v>
      </c>
      <c r="AD122" s="132"/>
      <c r="AE122" s="149">
        <f t="shared" si="1217"/>
        <v>0</v>
      </c>
      <c r="AF122" s="132"/>
      <c r="AG122" s="149">
        <f t="shared" si="1218"/>
        <v>0</v>
      </c>
      <c r="AH122" s="132"/>
      <c r="AI122" s="149">
        <f t="shared" si="1219"/>
        <v>0</v>
      </c>
      <c r="AJ122" s="132"/>
      <c r="AK122" s="149">
        <f t="shared" si="1255"/>
        <v>0</v>
      </c>
      <c r="AL122" s="149"/>
      <c r="AM122" s="149">
        <v>0</v>
      </c>
      <c r="AN122" s="130"/>
      <c r="AO122" s="149">
        <f t="shared" si="1220"/>
        <v>0</v>
      </c>
      <c r="AP122" s="132"/>
      <c r="AQ122" s="149">
        <f t="shared" si="1221"/>
        <v>0</v>
      </c>
      <c r="AR122" s="130"/>
      <c r="AS122" s="149">
        <f t="shared" si="1222"/>
        <v>0</v>
      </c>
      <c r="AT122" s="130"/>
      <c r="AU122" s="149">
        <f t="shared" si="1223"/>
        <v>0</v>
      </c>
      <c r="AV122" s="132"/>
      <c r="AW122" s="149">
        <f t="shared" si="1224"/>
        <v>0</v>
      </c>
      <c r="AX122" s="132"/>
      <c r="AY122" s="149">
        <f t="shared" si="1225"/>
        <v>0</v>
      </c>
      <c r="AZ122" s="130"/>
      <c r="BA122" s="149">
        <f t="shared" si="1226"/>
        <v>0</v>
      </c>
      <c r="BB122" s="130"/>
      <c r="BC122" s="149">
        <f t="shared" si="1227"/>
        <v>0</v>
      </c>
      <c r="BD122" s="130"/>
      <c r="BE122" s="149">
        <f t="shared" si="1228"/>
        <v>0</v>
      </c>
      <c r="BF122" s="130"/>
      <c r="BG122" s="149">
        <f t="shared" si="1229"/>
        <v>0</v>
      </c>
      <c r="BH122" s="130">
        <v>8</v>
      </c>
      <c r="BI122" s="149">
        <f t="shared" si="1272"/>
        <v>444646.99094399996</v>
      </c>
      <c r="BJ122" s="132">
        <v>0</v>
      </c>
      <c r="BK122" s="132">
        <v>0</v>
      </c>
      <c r="BL122" s="130"/>
      <c r="BM122" s="149">
        <f t="shared" si="1231"/>
        <v>0</v>
      </c>
      <c r="BN122" s="130"/>
      <c r="BO122" s="149">
        <f t="shared" si="1232"/>
        <v>0</v>
      </c>
      <c r="BP122" s="130"/>
      <c r="BQ122" s="149">
        <f t="shared" si="1233"/>
        <v>0</v>
      </c>
      <c r="BR122" s="130"/>
      <c r="BS122" s="149">
        <f t="shared" si="1234"/>
        <v>0</v>
      </c>
      <c r="BT122" s="130"/>
      <c r="BU122" s="149">
        <f t="shared" si="1235"/>
        <v>0</v>
      </c>
      <c r="BV122" s="130"/>
      <c r="BW122" s="149">
        <f t="shared" si="1236"/>
        <v>0</v>
      </c>
      <c r="BX122" s="130"/>
      <c r="BY122" s="149">
        <f t="shared" si="1237"/>
        <v>0</v>
      </c>
      <c r="BZ122" s="130"/>
      <c r="CA122" s="149">
        <f t="shared" si="1238"/>
        <v>0</v>
      </c>
      <c r="CB122" s="134"/>
      <c r="CC122" s="149">
        <f t="shared" si="1239"/>
        <v>0</v>
      </c>
      <c r="CD122" s="130"/>
      <c r="CE122" s="149">
        <f t="shared" si="1239"/>
        <v>0</v>
      </c>
      <c r="CF122" s="132"/>
      <c r="CG122" s="149">
        <f t="shared" si="1240"/>
        <v>0</v>
      </c>
      <c r="CH122" s="130"/>
      <c r="CI122" s="149">
        <f t="shared" si="1241"/>
        <v>0</v>
      </c>
      <c r="CJ122" s="130"/>
      <c r="CK122" s="149">
        <f t="shared" si="1242"/>
        <v>0</v>
      </c>
      <c r="CL122" s="130"/>
      <c r="CM122" s="149">
        <f t="shared" si="1243"/>
        <v>0</v>
      </c>
      <c r="CN122" s="130">
        <v>90</v>
      </c>
      <c r="CO122" s="149">
        <f t="shared" si="1244"/>
        <v>5002278.64812</v>
      </c>
      <c r="CP122" s="130"/>
      <c r="CQ122" s="149">
        <f t="shared" si="1256"/>
        <v>0</v>
      </c>
      <c r="CR122" s="130">
        <v>111</v>
      </c>
      <c r="CS122" s="149">
        <v>3208901.9900000016</v>
      </c>
      <c r="CT122" s="130"/>
      <c r="CU122" s="149">
        <f t="shared" si="1257"/>
        <v>0</v>
      </c>
      <c r="CV122" s="132"/>
      <c r="CW122" s="149">
        <f t="shared" si="1245"/>
        <v>0</v>
      </c>
      <c r="CX122" s="132"/>
      <c r="CY122" s="149">
        <f t="shared" si="1258"/>
        <v>0</v>
      </c>
      <c r="CZ122" s="132"/>
      <c r="DA122" s="149">
        <f t="shared" si="1259"/>
        <v>0</v>
      </c>
      <c r="DB122" s="130"/>
      <c r="DC122" s="149">
        <f t="shared" si="1260"/>
        <v>0</v>
      </c>
      <c r="DD122" s="130"/>
      <c r="DE122" s="149">
        <f t="shared" si="1261"/>
        <v>0</v>
      </c>
      <c r="DF122" s="130">
        <v>0</v>
      </c>
      <c r="DG122" s="149">
        <v>0</v>
      </c>
      <c r="DH122" s="132"/>
      <c r="DI122" s="149">
        <f t="shared" si="1262"/>
        <v>0</v>
      </c>
      <c r="DJ122" s="130"/>
      <c r="DK122" s="149">
        <f t="shared" si="1263"/>
        <v>0</v>
      </c>
      <c r="DL122" s="130"/>
      <c r="DM122" s="149">
        <f t="shared" si="1264"/>
        <v>0</v>
      </c>
      <c r="DN122" s="130"/>
      <c r="DO122" s="149">
        <f t="shared" si="1265"/>
        <v>0</v>
      </c>
      <c r="DP122" s="130"/>
      <c r="DQ122" s="149">
        <f t="shared" si="1266"/>
        <v>0</v>
      </c>
      <c r="DR122" s="130"/>
      <c r="DS122" s="149">
        <f t="shared" si="1267"/>
        <v>0</v>
      </c>
      <c r="DT122" s="130"/>
      <c r="DU122" s="149">
        <f t="shared" si="1268"/>
        <v>0</v>
      </c>
      <c r="DV122" s="130"/>
      <c r="DW122" s="149">
        <f t="shared" si="1269"/>
        <v>0</v>
      </c>
      <c r="DX122" s="130"/>
      <c r="DY122" s="149">
        <f t="shared" si="1270"/>
        <v>0</v>
      </c>
      <c r="DZ122" s="130"/>
      <c r="EA122" s="149">
        <f t="shared" si="1246"/>
        <v>0</v>
      </c>
      <c r="EB122" s="130"/>
      <c r="EC122" s="149">
        <f t="shared" si="1247"/>
        <v>0</v>
      </c>
      <c r="ED122" s="130"/>
      <c r="EE122" s="149">
        <f t="shared" si="1248"/>
        <v>0</v>
      </c>
      <c r="EF122" s="130"/>
      <c r="EG122" s="149">
        <f t="shared" si="1249"/>
        <v>0</v>
      </c>
      <c r="EH122" s="130"/>
      <c r="EI122" s="149">
        <f t="shared" si="1250"/>
        <v>0</v>
      </c>
      <c r="EJ122" s="130"/>
      <c r="EK122" s="149">
        <f t="shared" si="1251"/>
        <v>0</v>
      </c>
      <c r="EL122" s="130"/>
      <c r="EM122" s="149">
        <f t="shared" si="1252"/>
        <v>0</v>
      </c>
      <c r="EN122" s="130"/>
      <c r="EO122" s="149">
        <f t="shared" si="1253"/>
        <v>0</v>
      </c>
      <c r="EP122" s="130">
        <v>30</v>
      </c>
      <c r="EQ122" s="149">
        <f t="shared" si="1271"/>
        <v>1726763.2672679999</v>
      </c>
      <c r="ER122" s="136"/>
      <c r="ES122" s="136"/>
      <c r="ET122" s="130"/>
      <c r="EU122" s="130"/>
      <c r="EV122" s="130"/>
      <c r="EW122" s="130"/>
      <c r="EX122" s="130"/>
      <c r="EY122" s="130"/>
      <c r="EZ122" s="137">
        <f t="shared" si="1012"/>
        <v>489</v>
      </c>
      <c r="FA122" s="137">
        <f t="shared" si="1012"/>
        <v>24277809.363332</v>
      </c>
    </row>
    <row r="123" spans="1:157" s="2" customFormat="1" ht="60" customHeight="1" x14ac:dyDescent="0.25">
      <c r="A123" s="122"/>
      <c r="B123" s="122">
        <v>92</v>
      </c>
      <c r="C123" s="286" t="s">
        <v>381</v>
      </c>
      <c r="D123" s="215" t="s">
        <v>382</v>
      </c>
      <c r="E123" s="125">
        <v>15030</v>
      </c>
      <c r="F123" s="225">
        <v>4.91</v>
      </c>
      <c r="G123" s="223">
        <v>4.8800000000000003E-2</v>
      </c>
      <c r="H123" s="128">
        <v>1</v>
      </c>
      <c r="I123" s="194"/>
      <c r="J123" s="183">
        <v>1.4</v>
      </c>
      <c r="K123" s="183">
        <v>1.68</v>
      </c>
      <c r="L123" s="183">
        <v>2.23</v>
      </c>
      <c r="M123" s="186">
        <v>2.57</v>
      </c>
      <c r="N123" s="130"/>
      <c r="O123" s="149">
        <f t="shared" si="1213"/>
        <v>0</v>
      </c>
      <c r="P123" s="187"/>
      <c r="Q123" s="149">
        <f t="shared" si="1213"/>
        <v>0</v>
      </c>
      <c r="R123" s="149">
        <v>198</v>
      </c>
      <c r="S123" s="149">
        <v>14897089.012608001</v>
      </c>
      <c r="T123" s="149"/>
      <c r="U123" s="149">
        <v>0</v>
      </c>
      <c r="V123" s="132">
        <f t="shared" si="1254"/>
        <v>198</v>
      </c>
      <c r="W123" s="149">
        <f t="shared" si="1254"/>
        <v>14897089.012608001</v>
      </c>
      <c r="X123" s="130"/>
      <c r="Y123" s="149">
        <f t="shared" si="1214"/>
        <v>0</v>
      </c>
      <c r="Z123" s="130"/>
      <c r="AA123" s="149">
        <f t="shared" si="1215"/>
        <v>0</v>
      </c>
      <c r="AB123" s="130"/>
      <c r="AC123" s="149">
        <f t="shared" si="1216"/>
        <v>0</v>
      </c>
      <c r="AD123" s="132"/>
      <c r="AE123" s="149">
        <f t="shared" si="1217"/>
        <v>0</v>
      </c>
      <c r="AF123" s="132"/>
      <c r="AG123" s="149">
        <f t="shared" si="1218"/>
        <v>0</v>
      </c>
      <c r="AH123" s="132"/>
      <c r="AI123" s="149">
        <f t="shared" si="1219"/>
        <v>0</v>
      </c>
      <c r="AJ123" s="132"/>
      <c r="AK123" s="149">
        <f t="shared" si="1255"/>
        <v>0</v>
      </c>
      <c r="AL123" s="149"/>
      <c r="AM123" s="149">
        <v>0</v>
      </c>
      <c r="AN123" s="130"/>
      <c r="AO123" s="149">
        <f t="shared" si="1220"/>
        <v>0</v>
      </c>
      <c r="AP123" s="132"/>
      <c r="AQ123" s="149">
        <f t="shared" si="1221"/>
        <v>0</v>
      </c>
      <c r="AR123" s="130"/>
      <c r="AS123" s="149">
        <f t="shared" si="1222"/>
        <v>0</v>
      </c>
      <c r="AT123" s="130"/>
      <c r="AU123" s="149">
        <f t="shared" si="1223"/>
        <v>0</v>
      </c>
      <c r="AV123" s="132"/>
      <c r="AW123" s="149">
        <f t="shared" si="1224"/>
        <v>0</v>
      </c>
      <c r="AX123" s="132"/>
      <c r="AY123" s="149">
        <f t="shared" si="1225"/>
        <v>0</v>
      </c>
      <c r="AZ123" s="130"/>
      <c r="BA123" s="149">
        <f t="shared" si="1226"/>
        <v>0</v>
      </c>
      <c r="BB123" s="130"/>
      <c r="BC123" s="149">
        <f t="shared" si="1227"/>
        <v>0</v>
      </c>
      <c r="BD123" s="130"/>
      <c r="BE123" s="149">
        <f t="shared" si="1228"/>
        <v>0</v>
      </c>
      <c r="BF123" s="130"/>
      <c r="BG123" s="149">
        <f t="shared" si="1229"/>
        <v>0</v>
      </c>
      <c r="BH123" s="130"/>
      <c r="BI123" s="149">
        <f t="shared" si="1272"/>
        <v>0</v>
      </c>
      <c r="BJ123" s="132">
        <v>0</v>
      </c>
      <c r="BK123" s="132">
        <v>0</v>
      </c>
      <c r="BL123" s="130"/>
      <c r="BM123" s="149">
        <f t="shared" si="1231"/>
        <v>0</v>
      </c>
      <c r="BN123" s="130"/>
      <c r="BO123" s="149">
        <f t="shared" si="1232"/>
        <v>0</v>
      </c>
      <c r="BP123" s="130"/>
      <c r="BQ123" s="149">
        <f t="shared" si="1233"/>
        <v>0</v>
      </c>
      <c r="BR123" s="130"/>
      <c r="BS123" s="149">
        <f t="shared" si="1234"/>
        <v>0</v>
      </c>
      <c r="BT123" s="130"/>
      <c r="BU123" s="149">
        <f t="shared" si="1235"/>
        <v>0</v>
      </c>
      <c r="BV123" s="130"/>
      <c r="BW123" s="149">
        <f t="shared" si="1236"/>
        <v>0</v>
      </c>
      <c r="BX123" s="130"/>
      <c r="BY123" s="149">
        <f t="shared" si="1237"/>
        <v>0</v>
      </c>
      <c r="BZ123" s="130"/>
      <c r="CA123" s="149">
        <f t="shared" si="1238"/>
        <v>0</v>
      </c>
      <c r="CB123" s="134"/>
      <c r="CC123" s="149">
        <f t="shared" si="1239"/>
        <v>0</v>
      </c>
      <c r="CD123" s="130"/>
      <c r="CE123" s="149">
        <f t="shared" si="1239"/>
        <v>0</v>
      </c>
      <c r="CF123" s="132">
        <v>6</v>
      </c>
      <c r="CG123" s="149">
        <f t="shared" si="1240"/>
        <v>451426.93977599998</v>
      </c>
      <c r="CH123" s="130"/>
      <c r="CI123" s="149">
        <f t="shared" si="1241"/>
        <v>0</v>
      </c>
      <c r="CJ123" s="130"/>
      <c r="CK123" s="149">
        <f t="shared" si="1242"/>
        <v>0</v>
      </c>
      <c r="CL123" s="130"/>
      <c r="CM123" s="149">
        <f t="shared" si="1243"/>
        <v>0</v>
      </c>
      <c r="CN123" s="130"/>
      <c r="CO123" s="149">
        <f t="shared" si="1244"/>
        <v>0</v>
      </c>
      <c r="CP123" s="130"/>
      <c r="CQ123" s="149">
        <f t="shared" si="1256"/>
        <v>0</v>
      </c>
      <c r="CR123" s="130"/>
      <c r="CS123" s="149">
        <f t="shared" si="1256"/>
        <v>0</v>
      </c>
      <c r="CT123" s="130"/>
      <c r="CU123" s="149">
        <f t="shared" si="1257"/>
        <v>0</v>
      </c>
      <c r="CV123" s="132"/>
      <c r="CW123" s="149">
        <f t="shared" si="1245"/>
        <v>0</v>
      </c>
      <c r="CX123" s="132"/>
      <c r="CY123" s="149">
        <f t="shared" si="1258"/>
        <v>0</v>
      </c>
      <c r="CZ123" s="132"/>
      <c r="DA123" s="149">
        <f t="shared" si="1259"/>
        <v>0</v>
      </c>
      <c r="DB123" s="130"/>
      <c r="DC123" s="149">
        <f t="shared" si="1260"/>
        <v>0</v>
      </c>
      <c r="DD123" s="130"/>
      <c r="DE123" s="149">
        <f t="shared" si="1261"/>
        <v>0</v>
      </c>
      <c r="DF123" s="130">
        <v>0</v>
      </c>
      <c r="DG123" s="149">
        <v>0</v>
      </c>
      <c r="DH123" s="132"/>
      <c r="DI123" s="149">
        <f t="shared" si="1262"/>
        <v>0</v>
      </c>
      <c r="DJ123" s="130"/>
      <c r="DK123" s="149">
        <f t="shared" si="1263"/>
        <v>0</v>
      </c>
      <c r="DL123" s="130"/>
      <c r="DM123" s="149">
        <f t="shared" si="1264"/>
        <v>0</v>
      </c>
      <c r="DN123" s="130"/>
      <c r="DO123" s="149">
        <f t="shared" si="1265"/>
        <v>0</v>
      </c>
      <c r="DP123" s="130"/>
      <c r="DQ123" s="149">
        <f t="shared" si="1266"/>
        <v>0</v>
      </c>
      <c r="DR123" s="130"/>
      <c r="DS123" s="149">
        <f t="shared" si="1267"/>
        <v>0</v>
      </c>
      <c r="DT123" s="130"/>
      <c r="DU123" s="149">
        <f t="shared" si="1268"/>
        <v>0</v>
      </c>
      <c r="DV123" s="130"/>
      <c r="DW123" s="149">
        <f t="shared" si="1269"/>
        <v>0</v>
      </c>
      <c r="DX123" s="130"/>
      <c r="DY123" s="149">
        <f t="shared" si="1270"/>
        <v>0</v>
      </c>
      <c r="DZ123" s="130"/>
      <c r="EA123" s="149">
        <f t="shared" si="1246"/>
        <v>0</v>
      </c>
      <c r="EB123" s="130"/>
      <c r="EC123" s="149">
        <f t="shared" si="1247"/>
        <v>0</v>
      </c>
      <c r="ED123" s="130"/>
      <c r="EE123" s="149">
        <f t="shared" si="1248"/>
        <v>0</v>
      </c>
      <c r="EF123" s="130"/>
      <c r="EG123" s="149">
        <f t="shared" si="1249"/>
        <v>0</v>
      </c>
      <c r="EH123" s="130"/>
      <c r="EI123" s="149">
        <f t="shared" si="1250"/>
        <v>0</v>
      </c>
      <c r="EJ123" s="130"/>
      <c r="EK123" s="149">
        <f t="shared" si="1251"/>
        <v>0</v>
      </c>
      <c r="EL123" s="130"/>
      <c r="EM123" s="149">
        <f t="shared" si="1252"/>
        <v>0</v>
      </c>
      <c r="EN123" s="130"/>
      <c r="EO123" s="149">
        <f t="shared" si="1253"/>
        <v>0</v>
      </c>
      <c r="EP123" s="130">
        <v>24</v>
      </c>
      <c r="EQ123" s="149">
        <f t="shared" si="1271"/>
        <v>1829908.5504768002</v>
      </c>
      <c r="ER123" s="136"/>
      <c r="ES123" s="136"/>
      <c r="ET123" s="130"/>
      <c r="EU123" s="130"/>
      <c r="EV123" s="130"/>
      <c r="EW123" s="130"/>
      <c r="EX123" s="130"/>
      <c r="EY123" s="130"/>
      <c r="EZ123" s="137">
        <f t="shared" si="1012"/>
        <v>228</v>
      </c>
      <c r="FA123" s="137">
        <f t="shared" si="1012"/>
        <v>17178424.502860799</v>
      </c>
    </row>
    <row r="124" spans="1:157" s="2" customFormat="1" ht="60" customHeight="1" x14ac:dyDescent="0.25">
      <c r="A124" s="122"/>
      <c r="B124" s="122">
        <v>93</v>
      </c>
      <c r="C124" s="286" t="s">
        <v>383</v>
      </c>
      <c r="D124" s="215" t="s">
        <v>384</v>
      </c>
      <c r="E124" s="125">
        <v>15030</v>
      </c>
      <c r="F124" s="225">
        <v>6.01</v>
      </c>
      <c r="G124" s="223">
        <v>0.15229999999999999</v>
      </c>
      <c r="H124" s="128">
        <v>1</v>
      </c>
      <c r="I124" s="194"/>
      <c r="J124" s="183">
        <v>1.4</v>
      </c>
      <c r="K124" s="183">
        <v>1.68</v>
      </c>
      <c r="L124" s="183">
        <v>2.23</v>
      </c>
      <c r="M124" s="186">
        <v>2.57</v>
      </c>
      <c r="N124" s="130"/>
      <c r="O124" s="149">
        <f t="shared" si="1213"/>
        <v>0</v>
      </c>
      <c r="P124" s="187"/>
      <c r="Q124" s="149">
        <f t="shared" si="1213"/>
        <v>0</v>
      </c>
      <c r="R124" s="149">
        <v>84</v>
      </c>
      <c r="S124" s="149">
        <v>8049990.637583999</v>
      </c>
      <c r="T124" s="149"/>
      <c r="U124" s="149">
        <v>0</v>
      </c>
      <c r="V124" s="132">
        <f t="shared" si="1254"/>
        <v>84</v>
      </c>
      <c r="W124" s="149">
        <f t="shared" si="1254"/>
        <v>8049990.637583999</v>
      </c>
      <c r="X124" s="130"/>
      <c r="Y124" s="149">
        <f t="shared" si="1214"/>
        <v>0</v>
      </c>
      <c r="Z124" s="130"/>
      <c r="AA124" s="149">
        <f t="shared" si="1215"/>
        <v>0</v>
      </c>
      <c r="AB124" s="130"/>
      <c r="AC124" s="149">
        <f t="shared" si="1216"/>
        <v>0</v>
      </c>
      <c r="AD124" s="132"/>
      <c r="AE124" s="149">
        <f t="shared" si="1217"/>
        <v>0</v>
      </c>
      <c r="AF124" s="132"/>
      <c r="AG124" s="149">
        <f t="shared" si="1218"/>
        <v>0</v>
      </c>
      <c r="AH124" s="132"/>
      <c r="AI124" s="149">
        <f t="shared" si="1219"/>
        <v>0</v>
      </c>
      <c r="AJ124" s="132"/>
      <c r="AK124" s="149">
        <f t="shared" si="1255"/>
        <v>0</v>
      </c>
      <c r="AL124" s="149"/>
      <c r="AM124" s="149">
        <v>0</v>
      </c>
      <c r="AN124" s="130"/>
      <c r="AO124" s="149">
        <f t="shared" si="1220"/>
        <v>0</v>
      </c>
      <c r="AP124" s="132"/>
      <c r="AQ124" s="149">
        <f t="shared" si="1221"/>
        <v>0</v>
      </c>
      <c r="AR124" s="130"/>
      <c r="AS124" s="149">
        <f t="shared" si="1222"/>
        <v>0</v>
      </c>
      <c r="AT124" s="151"/>
      <c r="AU124" s="149">
        <f t="shared" si="1223"/>
        <v>0</v>
      </c>
      <c r="AV124" s="132"/>
      <c r="AW124" s="149">
        <f t="shared" si="1224"/>
        <v>0</v>
      </c>
      <c r="AX124" s="132"/>
      <c r="AY124" s="149">
        <f t="shared" si="1225"/>
        <v>0</v>
      </c>
      <c r="AZ124" s="130"/>
      <c r="BA124" s="149">
        <f t="shared" si="1226"/>
        <v>0</v>
      </c>
      <c r="BB124" s="130"/>
      <c r="BC124" s="149">
        <f t="shared" si="1227"/>
        <v>0</v>
      </c>
      <c r="BD124" s="130"/>
      <c r="BE124" s="149">
        <f t="shared" si="1228"/>
        <v>0</v>
      </c>
      <c r="BF124" s="130"/>
      <c r="BG124" s="149">
        <f t="shared" si="1229"/>
        <v>0</v>
      </c>
      <c r="BH124" s="130"/>
      <c r="BI124" s="149">
        <f t="shared" si="1272"/>
        <v>0</v>
      </c>
      <c r="BJ124" s="132">
        <v>0</v>
      </c>
      <c r="BK124" s="132">
        <v>0</v>
      </c>
      <c r="BL124" s="130"/>
      <c r="BM124" s="149">
        <f t="shared" si="1231"/>
        <v>0</v>
      </c>
      <c r="BN124" s="130"/>
      <c r="BO124" s="149">
        <f t="shared" si="1232"/>
        <v>0</v>
      </c>
      <c r="BP124" s="130"/>
      <c r="BQ124" s="149">
        <f t="shared" si="1233"/>
        <v>0</v>
      </c>
      <c r="BR124" s="130"/>
      <c r="BS124" s="149">
        <f t="shared" si="1234"/>
        <v>0</v>
      </c>
      <c r="BT124" s="130"/>
      <c r="BU124" s="149">
        <f t="shared" si="1235"/>
        <v>0</v>
      </c>
      <c r="BV124" s="130"/>
      <c r="BW124" s="149">
        <f t="shared" si="1236"/>
        <v>0</v>
      </c>
      <c r="BX124" s="130"/>
      <c r="BY124" s="149">
        <f t="shared" si="1237"/>
        <v>0</v>
      </c>
      <c r="BZ124" s="130"/>
      <c r="CA124" s="149">
        <f t="shared" si="1238"/>
        <v>0</v>
      </c>
      <c r="CB124" s="134"/>
      <c r="CC124" s="149">
        <f t="shared" si="1239"/>
        <v>0</v>
      </c>
      <c r="CD124" s="130"/>
      <c r="CE124" s="149">
        <f t="shared" si="1239"/>
        <v>0</v>
      </c>
      <c r="CF124" s="132"/>
      <c r="CG124" s="149">
        <f t="shared" si="1240"/>
        <v>0</v>
      </c>
      <c r="CH124" s="130"/>
      <c r="CI124" s="149">
        <f t="shared" si="1241"/>
        <v>0</v>
      </c>
      <c r="CJ124" s="130"/>
      <c r="CK124" s="149">
        <f t="shared" si="1242"/>
        <v>0</v>
      </c>
      <c r="CL124" s="130"/>
      <c r="CM124" s="149">
        <f t="shared" si="1243"/>
        <v>0</v>
      </c>
      <c r="CN124" s="130"/>
      <c r="CO124" s="149">
        <f t="shared" si="1244"/>
        <v>0</v>
      </c>
      <c r="CP124" s="130"/>
      <c r="CQ124" s="149">
        <f t="shared" si="1256"/>
        <v>0</v>
      </c>
      <c r="CR124" s="130"/>
      <c r="CS124" s="149">
        <f t="shared" si="1256"/>
        <v>0</v>
      </c>
      <c r="CT124" s="130"/>
      <c r="CU124" s="149">
        <f t="shared" si="1257"/>
        <v>0</v>
      </c>
      <c r="CV124" s="132"/>
      <c r="CW124" s="149">
        <f t="shared" si="1245"/>
        <v>0</v>
      </c>
      <c r="CX124" s="132"/>
      <c r="CY124" s="149">
        <f t="shared" si="1258"/>
        <v>0</v>
      </c>
      <c r="CZ124" s="132"/>
      <c r="DA124" s="149">
        <f t="shared" si="1259"/>
        <v>0</v>
      </c>
      <c r="DB124" s="130"/>
      <c r="DC124" s="149">
        <f t="shared" si="1260"/>
        <v>0</v>
      </c>
      <c r="DD124" s="130"/>
      <c r="DE124" s="149">
        <f t="shared" si="1261"/>
        <v>0</v>
      </c>
      <c r="DF124" s="130">
        <v>0</v>
      </c>
      <c r="DG124" s="149">
        <v>0</v>
      </c>
      <c r="DH124" s="132"/>
      <c r="DI124" s="149">
        <f t="shared" si="1262"/>
        <v>0</v>
      </c>
      <c r="DJ124" s="130"/>
      <c r="DK124" s="149">
        <f t="shared" si="1263"/>
        <v>0</v>
      </c>
      <c r="DL124" s="130"/>
      <c r="DM124" s="149">
        <f t="shared" si="1264"/>
        <v>0</v>
      </c>
      <c r="DN124" s="130"/>
      <c r="DO124" s="149">
        <f t="shared" si="1265"/>
        <v>0</v>
      </c>
      <c r="DP124" s="130"/>
      <c r="DQ124" s="149">
        <f t="shared" si="1266"/>
        <v>0</v>
      </c>
      <c r="DR124" s="130"/>
      <c r="DS124" s="149">
        <f t="shared" si="1267"/>
        <v>0</v>
      </c>
      <c r="DT124" s="130"/>
      <c r="DU124" s="149">
        <f t="shared" si="1268"/>
        <v>0</v>
      </c>
      <c r="DV124" s="130"/>
      <c r="DW124" s="149">
        <f t="shared" si="1269"/>
        <v>0</v>
      </c>
      <c r="DX124" s="130"/>
      <c r="DY124" s="149">
        <f t="shared" si="1270"/>
        <v>0</v>
      </c>
      <c r="DZ124" s="130"/>
      <c r="EA124" s="149">
        <f t="shared" si="1246"/>
        <v>0</v>
      </c>
      <c r="EB124" s="130"/>
      <c r="EC124" s="149">
        <f t="shared" si="1247"/>
        <v>0</v>
      </c>
      <c r="ED124" s="151"/>
      <c r="EE124" s="149">
        <f t="shared" si="1248"/>
        <v>0</v>
      </c>
      <c r="EF124" s="130"/>
      <c r="EG124" s="149">
        <f t="shared" si="1249"/>
        <v>0</v>
      </c>
      <c r="EH124" s="130"/>
      <c r="EI124" s="149">
        <f t="shared" si="1250"/>
        <v>0</v>
      </c>
      <c r="EJ124" s="130"/>
      <c r="EK124" s="149">
        <f t="shared" si="1251"/>
        <v>0</v>
      </c>
      <c r="EL124" s="130"/>
      <c r="EM124" s="149">
        <f t="shared" si="1252"/>
        <v>0</v>
      </c>
      <c r="EN124" s="130"/>
      <c r="EO124" s="149">
        <f t="shared" si="1253"/>
        <v>0</v>
      </c>
      <c r="EP124" s="130"/>
      <c r="EQ124" s="149">
        <f t="shared" si="1271"/>
        <v>0</v>
      </c>
      <c r="ER124" s="136"/>
      <c r="ES124" s="136"/>
      <c r="ET124" s="151"/>
      <c r="EU124" s="151"/>
      <c r="EV124" s="151"/>
      <c r="EW124" s="151"/>
      <c r="EX124" s="151"/>
      <c r="EY124" s="151"/>
      <c r="EZ124" s="137">
        <f t="shared" si="1012"/>
        <v>84</v>
      </c>
      <c r="FA124" s="137">
        <f t="shared" si="1012"/>
        <v>8049990.637583999</v>
      </c>
    </row>
    <row r="125" spans="1:157" s="2" customFormat="1" ht="60" customHeight="1" x14ac:dyDescent="0.25">
      <c r="A125" s="122"/>
      <c r="B125" s="122">
        <v>94</v>
      </c>
      <c r="C125" s="286" t="s">
        <v>385</v>
      </c>
      <c r="D125" s="215" t="s">
        <v>386</v>
      </c>
      <c r="E125" s="125">
        <v>15030</v>
      </c>
      <c r="F125" s="225">
        <v>7.09</v>
      </c>
      <c r="G125" s="223">
        <v>0.15060000000000001</v>
      </c>
      <c r="H125" s="128">
        <v>1</v>
      </c>
      <c r="I125" s="194"/>
      <c r="J125" s="183">
        <v>1.4</v>
      </c>
      <c r="K125" s="183">
        <v>1.68</v>
      </c>
      <c r="L125" s="183">
        <v>2.23</v>
      </c>
      <c r="M125" s="186">
        <v>2.57</v>
      </c>
      <c r="N125" s="130"/>
      <c r="O125" s="149">
        <f t="shared" si="1213"/>
        <v>0</v>
      </c>
      <c r="P125" s="187"/>
      <c r="Q125" s="149">
        <f t="shared" si="1213"/>
        <v>0</v>
      </c>
      <c r="R125" s="149">
        <v>125</v>
      </c>
      <c r="S125" s="149">
        <v>14122754.630999997</v>
      </c>
      <c r="T125" s="149">
        <v>1</v>
      </c>
      <c r="U125" s="149">
        <v>117475.57298160001</v>
      </c>
      <c r="V125" s="132">
        <f t="shared" si="1254"/>
        <v>126</v>
      </c>
      <c r="W125" s="149">
        <f t="shared" si="1254"/>
        <v>14240230.203981597</v>
      </c>
      <c r="X125" s="130"/>
      <c r="Y125" s="149">
        <f t="shared" si="1214"/>
        <v>0</v>
      </c>
      <c r="Z125" s="130"/>
      <c r="AA125" s="149">
        <f t="shared" si="1215"/>
        <v>0</v>
      </c>
      <c r="AB125" s="130"/>
      <c r="AC125" s="149">
        <f t="shared" si="1216"/>
        <v>0</v>
      </c>
      <c r="AD125" s="132"/>
      <c r="AE125" s="149">
        <f t="shared" si="1217"/>
        <v>0</v>
      </c>
      <c r="AF125" s="132"/>
      <c r="AG125" s="149">
        <f t="shared" si="1218"/>
        <v>0</v>
      </c>
      <c r="AH125" s="132"/>
      <c r="AI125" s="149">
        <f t="shared" si="1219"/>
        <v>0</v>
      </c>
      <c r="AJ125" s="132"/>
      <c r="AK125" s="149">
        <f t="shared" si="1255"/>
        <v>0</v>
      </c>
      <c r="AL125" s="149"/>
      <c r="AM125" s="149">
        <v>0</v>
      </c>
      <c r="AN125" s="130"/>
      <c r="AO125" s="149">
        <f t="shared" si="1220"/>
        <v>0</v>
      </c>
      <c r="AP125" s="132"/>
      <c r="AQ125" s="149">
        <f t="shared" si="1221"/>
        <v>0</v>
      </c>
      <c r="AR125" s="130"/>
      <c r="AS125" s="149">
        <f t="shared" si="1222"/>
        <v>0</v>
      </c>
      <c r="AT125" s="130"/>
      <c r="AU125" s="149">
        <f t="shared" si="1223"/>
        <v>0</v>
      </c>
      <c r="AV125" s="132"/>
      <c r="AW125" s="149">
        <f t="shared" si="1224"/>
        <v>0</v>
      </c>
      <c r="AX125" s="132"/>
      <c r="AY125" s="149">
        <f t="shared" si="1225"/>
        <v>0</v>
      </c>
      <c r="AZ125" s="130"/>
      <c r="BA125" s="149">
        <f t="shared" si="1226"/>
        <v>0</v>
      </c>
      <c r="BB125" s="130"/>
      <c r="BC125" s="149">
        <f t="shared" si="1227"/>
        <v>0</v>
      </c>
      <c r="BD125" s="130"/>
      <c r="BE125" s="149">
        <f t="shared" si="1228"/>
        <v>0</v>
      </c>
      <c r="BF125" s="130"/>
      <c r="BG125" s="149">
        <f t="shared" si="1229"/>
        <v>0</v>
      </c>
      <c r="BH125" s="130"/>
      <c r="BI125" s="149">
        <f t="shared" si="1272"/>
        <v>0</v>
      </c>
      <c r="BJ125" s="132">
        <v>0</v>
      </c>
      <c r="BK125" s="132">
        <v>0</v>
      </c>
      <c r="BL125" s="130"/>
      <c r="BM125" s="149">
        <f t="shared" si="1231"/>
        <v>0</v>
      </c>
      <c r="BN125" s="130"/>
      <c r="BO125" s="149">
        <f t="shared" si="1232"/>
        <v>0</v>
      </c>
      <c r="BP125" s="130"/>
      <c r="BQ125" s="149">
        <f t="shared" si="1233"/>
        <v>0</v>
      </c>
      <c r="BR125" s="130"/>
      <c r="BS125" s="149">
        <f t="shared" si="1234"/>
        <v>0</v>
      </c>
      <c r="BT125" s="130"/>
      <c r="BU125" s="149">
        <f t="shared" si="1235"/>
        <v>0</v>
      </c>
      <c r="BV125" s="130"/>
      <c r="BW125" s="149">
        <f t="shared" si="1236"/>
        <v>0</v>
      </c>
      <c r="BX125" s="130"/>
      <c r="BY125" s="149">
        <f t="shared" si="1237"/>
        <v>0</v>
      </c>
      <c r="BZ125" s="130"/>
      <c r="CA125" s="149">
        <f t="shared" si="1238"/>
        <v>0</v>
      </c>
      <c r="CB125" s="134"/>
      <c r="CC125" s="149">
        <f t="shared" si="1239"/>
        <v>0</v>
      </c>
      <c r="CD125" s="130"/>
      <c r="CE125" s="149">
        <f t="shared" si="1239"/>
        <v>0</v>
      </c>
      <c r="CF125" s="132">
        <v>6</v>
      </c>
      <c r="CG125" s="149">
        <f t="shared" si="1240"/>
        <v>677892.22228799982</v>
      </c>
      <c r="CH125" s="130"/>
      <c r="CI125" s="149">
        <f t="shared" si="1241"/>
        <v>0</v>
      </c>
      <c r="CJ125" s="130"/>
      <c r="CK125" s="149">
        <f t="shared" si="1242"/>
        <v>0</v>
      </c>
      <c r="CL125" s="130"/>
      <c r="CM125" s="149">
        <f t="shared" si="1243"/>
        <v>0</v>
      </c>
      <c r="CN125" s="130">
        <v>4</v>
      </c>
      <c r="CO125" s="149">
        <f t="shared" si="1244"/>
        <v>451928.14819199994</v>
      </c>
      <c r="CP125" s="130"/>
      <c r="CQ125" s="149">
        <f t="shared" si="1256"/>
        <v>0</v>
      </c>
      <c r="CR125" s="130"/>
      <c r="CS125" s="149">
        <f t="shared" si="1256"/>
        <v>0</v>
      </c>
      <c r="CT125" s="130"/>
      <c r="CU125" s="149">
        <f t="shared" si="1257"/>
        <v>0</v>
      </c>
      <c r="CV125" s="132"/>
      <c r="CW125" s="149">
        <f t="shared" si="1245"/>
        <v>0</v>
      </c>
      <c r="CX125" s="132"/>
      <c r="CY125" s="149">
        <f t="shared" si="1258"/>
        <v>0</v>
      </c>
      <c r="CZ125" s="132"/>
      <c r="DA125" s="149">
        <f t="shared" si="1259"/>
        <v>0</v>
      </c>
      <c r="DB125" s="130"/>
      <c r="DC125" s="149">
        <f t="shared" si="1260"/>
        <v>0</v>
      </c>
      <c r="DD125" s="130"/>
      <c r="DE125" s="149">
        <f t="shared" si="1261"/>
        <v>0</v>
      </c>
      <c r="DF125" s="130">
        <v>0</v>
      </c>
      <c r="DG125" s="149">
        <v>0</v>
      </c>
      <c r="DH125" s="132"/>
      <c r="DI125" s="149">
        <f t="shared" si="1262"/>
        <v>0</v>
      </c>
      <c r="DJ125" s="130"/>
      <c r="DK125" s="149">
        <f t="shared" si="1263"/>
        <v>0</v>
      </c>
      <c r="DL125" s="130"/>
      <c r="DM125" s="149">
        <f t="shared" si="1264"/>
        <v>0</v>
      </c>
      <c r="DN125" s="130"/>
      <c r="DO125" s="149">
        <f t="shared" si="1265"/>
        <v>0</v>
      </c>
      <c r="DP125" s="130"/>
      <c r="DQ125" s="149">
        <f t="shared" si="1266"/>
        <v>0</v>
      </c>
      <c r="DR125" s="130"/>
      <c r="DS125" s="149">
        <f t="shared" si="1267"/>
        <v>0</v>
      </c>
      <c r="DT125" s="130"/>
      <c r="DU125" s="149">
        <f t="shared" si="1268"/>
        <v>0</v>
      </c>
      <c r="DV125" s="130"/>
      <c r="DW125" s="149">
        <f t="shared" si="1269"/>
        <v>0</v>
      </c>
      <c r="DX125" s="130"/>
      <c r="DY125" s="149">
        <f t="shared" si="1270"/>
        <v>0</v>
      </c>
      <c r="DZ125" s="130"/>
      <c r="EA125" s="149">
        <f t="shared" si="1246"/>
        <v>0</v>
      </c>
      <c r="EB125" s="130"/>
      <c r="EC125" s="149">
        <f t="shared" si="1247"/>
        <v>0</v>
      </c>
      <c r="ED125" s="130"/>
      <c r="EE125" s="149">
        <f t="shared" si="1248"/>
        <v>0</v>
      </c>
      <c r="EF125" s="130"/>
      <c r="EG125" s="149">
        <f t="shared" si="1249"/>
        <v>0</v>
      </c>
      <c r="EH125" s="130"/>
      <c r="EI125" s="149">
        <f t="shared" si="1250"/>
        <v>0</v>
      </c>
      <c r="EJ125" s="130"/>
      <c r="EK125" s="149">
        <f t="shared" si="1251"/>
        <v>0</v>
      </c>
      <c r="EL125" s="130"/>
      <c r="EM125" s="149">
        <f t="shared" si="1252"/>
        <v>0</v>
      </c>
      <c r="EN125" s="130"/>
      <c r="EO125" s="149">
        <f t="shared" si="1253"/>
        <v>0</v>
      </c>
      <c r="EP125" s="130">
        <v>36</v>
      </c>
      <c r="EQ125" s="149">
        <f t="shared" si="1271"/>
        <v>4229120.6273376001</v>
      </c>
      <c r="ER125" s="136"/>
      <c r="ES125" s="136"/>
      <c r="ET125" s="151"/>
      <c r="EU125" s="151"/>
      <c r="EV125" s="151"/>
      <c r="EW125" s="151"/>
      <c r="EX125" s="151"/>
      <c r="EY125" s="151"/>
      <c r="EZ125" s="137">
        <f t="shared" si="1012"/>
        <v>172</v>
      </c>
      <c r="FA125" s="137">
        <f t="shared" si="1012"/>
        <v>19599171.201799195</v>
      </c>
    </row>
    <row r="126" spans="1:157" s="2" customFormat="1" ht="60" customHeight="1" x14ac:dyDescent="0.25">
      <c r="A126" s="122"/>
      <c r="B126" s="122">
        <v>95</v>
      </c>
      <c r="C126" s="286" t="s">
        <v>387</v>
      </c>
      <c r="D126" s="182" t="s">
        <v>388</v>
      </c>
      <c r="E126" s="125">
        <v>15030</v>
      </c>
      <c r="F126" s="225">
        <v>8.07</v>
      </c>
      <c r="G126" s="223">
        <v>0.1414</v>
      </c>
      <c r="H126" s="128">
        <v>1</v>
      </c>
      <c r="I126" s="194"/>
      <c r="J126" s="197">
        <v>1.4</v>
      </c>
      <c r="K126" s="197">
        <v>1.68</v>
      </c>
      <c r="L126" s="197">
        <v>2.23</v>
      </c>
      <c r="M126" s="198">
        <v>2.57</v>
      </c>
      <c r="N126" s="130"/>
      <c r="O126" s="149">
        <f t="shared" si="1213"/>
        <v>0</v>
      </c>
      <c r="P126" s="187"/>
      <c r="Q126" s="149">
        <f t="shared" si="1213"/>
        <v>0</v>
      </c>
      <c r="R126" s="149">
        <v>136</v>
      </c>
      <c r="S126" s="149">
        <v>17428723.839935999</v>
      </c>
      <c r="T126" s="149">
        <v>1</v>
      </c>
      <c r="U126" s="149">
        <v>132954.5779992</v>
      </c>
      <c r="V126" s="132">
        <v>137</v>
      </c>
      <c r="W126" s="149">
        <f>(V126*$E126*$F126*((1-$G126)+$G126*$J126*$H126*W$11))+4802.19682319834</f>
        <v>17561678.4179352</v>
      </c>
      <c r="X126" s="130"/>
      <c r="Y126" s="149">
        <f t="shared" si="1214"/>
        <v>0</v>
      </c>
      <c r="Z126" s="130"/>
      <c r="AA126" s="149">
        <f t="shared" si="1215"/>
        <v>0</v>
      </c>
      <c r="AB126" s="130"/>
      <c r="AC126" s="149">
        <f t="shared" si="1216"/>
        <v>0</v>
      </c>
      <c r="AD126" s="132"/>
      <c r="AE126" s="149">
        <f t="shared" si="1217"/>
        <v>0</v>
      </c>
      <c r="AF126" s="132"/>
      <c r="AG126" s="149">
        <f t="shared" si="1218"/>
        <v>0</v>
      </c>
      <c r="AH126" s="132"/>
      <c r="AI126" s="149">
        <f t="shared" si="1219"/>
        <v>0</v>
      </c>
      <c r="AJ126" s="132">
        <v>5</v>
      </c>
      <c r="AK126" s="149">
        <v>663614.71</v>
      </c>
      <c r="AL126" s="149"/>
      <c r="AM126" s="149">
        <v>0</v>
      </c>
      <c r="AN126" s="130"/>
      <c r="AO126" s="149">
        <f t="shared" si="1220"/>
        <v>0</v>
      </c>
      <c r="AP126" s="132"/>
      <c r="AQ126" s="149">
        <f t="shared" si="1221"/>
        <v>0</v>
      </c>
      <c r="AR126" s="130"/>
      <c r="AS126" s="149">
        <f t="shared" si="1222"/>
        <v>0</v>
      </c>
      <c r="AT126" s="130"/>
      <c r="AU126" s="149">
        <f t="shared" si="1223"/>
        <v>0</v>
      </c>
      <c r="AV126" s="132"/>
      <c r="AW126" s="149">
        <f t="shared" si="1224"/>
        <v>0</v>
      </c>
      <c r="AX126" s="132"/>
      <c r="AY126" s="149">
        <f t="shared" si="1225"/>
        <v>0</v>
      </c>
      <c r="AZ126" s="130"/>
      <c r="BA126" s="149">
        <f t="shared" si="1226"/>
        <v>0</v>
      </c>
      <c r="BB126" s="130"/>
      <c r="BC126" s="149">
        <f t="shared" si="1227"/>
        <v>0</v>
      </c>
      <c r="BD126" s="130"/>
      <c r="BE126" s="149">
        <f t="shared" si="1228"/>
        <v>0</v>
      </c>
      <c r="BF126" s="130"/>
      <c r="BG126" s="149">
        <f t="shared" si="1229"/>
        <v>0</v>
      </c>
      <c r="BH126" s="130"/>
      <c r="BI126" s="149">
        <f t="shared" si="1272"/>
        <v>0</v>
      </c>
      <c r="BJ126" s="132">
        <v>0</v>
      </c>
      <c r="BK126" s="132">
        <v>0</v>
      </c>
      <c r="BL126" s="130"/>
      <c r="BM126" s="149">
        <f t="shared" si="1231"/>
        <v>0</v>
      </c>
      <c r="BN126" s="130"/>
      <c r="BO126" s="149">
        <f t="shared" si="1232"/>
        <v>0</v>
      </c>
      <c r="BP126" s="130"/>
      <c r="BQ126" s="149">
        <f t="shared" si="1233"/>
        <v>0</v>
      </c>
      <c r="BR126" s="130"/>
      <c r="BS126" s="149">
        <f t="shared" si="1234"/>
        <v>0</v>
      </c>
      <c r="BT126" s="130"/>
      <c r="BU126" s="149">
        <f t="shared" si="1235"/>
        <v>0</v>
      </c>
      <c r="BV126" s="130"/>
      <c r="BW126" s="149">
        <f t="shared" si="1236"/>
        <v>0</v>
      </c>
      <c r="BX126" s="130"/>
      <c r="BY126" s="149">
        <f t="shared" si="1237"/>
        <v>0</v>
      </c>
      <c r="BZ126" s="130"/>
      <c r="CA126" s="149">
        <f t="shared" si="1238"/>
        <v>0</v>
      </c>
      <c r="CB126" s="134"/>
      <c r="CC126" s="149">
        <f t="shared" si="1239"/>
        <v>0</v>
      </c>
      <c r="CD126" s="130"/>
      <c r="CE126" s="149">
        <f t="shared" si="1239"/>
        <v>0</v>
      </c>
      <c r="CF126" s="132"/>
      <c r="CG126" s="149">
        <f t="shared" si="1240"/>
        <v>0</v>
      </c>
      <c r="CH126" s="130"/>
      <c r="CI126" s="149">
        <f t="shared" si="1241"/>
        <v>0</v>
      </c>
      <c r="CJ126" s="130"/>
      <c r="CK126" s="149">
        <f t="shared" si="1242"/>
        <v>0</v>
      </c>
      <c r="CL126" s="130"/>
      <c r="CM126" s="149">
        <f t="shared" si="1243"/>
        <v>0</v>
      </c>
      <c r="CN126" s="130"/>
      <c r="CO126" s="149">
        <f t="shared" si="1244"/>
        <v>0</v>
      </c>
      <c r="CP126" s="130"/>
      <c r="CQ126" s="149">
        <f t="shared" si="1256"/>
        <v>0</v>
      </c>
      <c r="CR126" s="130"/>
      <c r="CS126" s="149">
        <f t="shared" si="1256"/>
        <v>0</v>
      </c>
      <c r="CT126" s="130"/>
      <c r="CU126" s="149">
        <f t="shared" si="1257"/>
        <v>0</v>
      </c>
      <c r="CV126" s="132"/>
      <c r="CW126" s="149">
        <f t="shared" si="1245"/>
        <v>0</v>
      </c>
      <c r="CX126" s="132"/>
      <c r="CY126" s="149">
        <f t="shared" si="1258"/>
        <v>0</v>
      </c>
      <c r="CZ126" s="132"/>
      <c r="DA126" s="149">
        <f t="shared" si="1259"/>
        <v>0</v>
      </c>
      <c r="DB126" s="130"/>
      <c r="DC126" s="149">
        <f t="shared" si="1260"/>
        <v>0</v>
      </c>
      <c r="DD126" s="130"/>
      <c r="DE126" s="149">
        <f t="shared" si="1261"/>
        <v>0</v>
      </c>
      <c r="DF126" s="130">
        <v>0</v>
      </c>
      <c r="DG126" s="149">
        <v>0</v>
      </c>
      <c r="DH126" s="132"/>
      <c r="DI126" s="149">
        <f t="shared" si="1262"/>
        <v>0</v>
      </c>
      <c r="DJ126" s="130"/>
      <c r="DK126" s="149">
        <f t="shared" si="1263"/>
        <v>0</v>
      </c>
      <c r="DL126" s="130"/>
      <c r="DM126" s="149">
        <f t="shared" si="1264"/>
        <v>0</v>
      </c>
      <c r="DN126" s="130"/>
      <c r="DO126" s="149">
        <f t="shared" si="1265"/>
        <v>0</v>
      </c>
      <c r="DP126" s="130"/>
      <c r="DQ126" s="149">
        <f t="shared" si="1266"/>
        <v>0</v>
      </c>
      <c r="DR126" s="130"/>
      <c r="DS126" s="149">
        <f t="shared" si="1267"/>
        <v>0</v>
      </c>
      <c r="DT126" s="130"/>
      <c r="DU126" s="149">
        <f t="shared" si="1268"/>
        <v>0</v>
      </c>
      <c r="DV126" s="130"/>
      <c r="DW126" s="149">
        <f t="shared" si="1269"/>
        <v>0</v>
      </c>
      <c r="DX126" s="130"/>
      <c r="DY126" s="149">
        <f t="shared" si="1270"/>
        <v>0</v>
      </c>
      <c r="DZ126" s="130"/>
      <c r="EA126" s="149">
        <f t="shared" si="1246"/>
        <v>0</v>
      </c>
      <c r="EB126" s="130"/>
      <c r="EC126" s="149">
        <f t="shared" si="1247"/>
        <v>0</v>
      </c>
      <c r="ED126" s="130"/>
      <c r="EE126" s="149">
        <f t="shared" si="1248"/>
        <v>0</v>
      </c>
      <c r="EF126" s="130"/>
      <c r="EG126" s="149">
        <f t="shared" si="1249"/>
        <v>0</v>
      </c>
      <c r="EH126" s="130"/>
      <c r="EI126" s="149">
        <f t="shared" si="1250"/>
        <v>0</v>
      </c>
      <c r="EJ126" s="130"/>
      <c r="EK126" s="149">
        <f t="shared" si="1251"/>
        <v>0</v>
      </c>
      <c r="EL126" s="130"/>
      <c r="EM126" s="149">
        <f t="shared" si="1252"/>
        <v>0</v>
      </c>
      <c r="EN126" s="130"/>
      <c r="EO126" s="149">
        <f t="shared" si="1253"/>
        <v>0</v>
      </c>
      <c r="EP126" s="130">
        <v>36</v>
      </c>
      <c r="EQ126" s="149">
        <f t="shared" si="1271"/>
        <v>4786364.8079712009</v>
      </c>
      <c r="ER126" s="136"/>
      <c r="ES126" s="136"/>
      <c r="ET126" s="151"/>
      <c r="EU126" s="151"/>
      <c r="EV126" s="151"/>
      <c r="EW126" s="151"/>
      <c r="EX126" s="151"/>
      <c r="EY126" s="151"/>
      <c r="EZ126" s="137">
        <f t="shared" si="1012"/>
        <v>178</v>
      </c>
      <c r="FA126" s="137">
        <f t="shared" si="1012"/>
        <v>23011657.935906403</v>
      </c>
    </row>
    <row r="127" spans="1:157" s="196" customFormat="1" ht="60" customHeight="1" x14ac:dyDescent="0.25">
      <c r="A127" s="122"/>
      <c r="B127" s="122">
        <v>96</v>
      </c>
      <c r="C127" s="286" t="s">
        <v>389</v>
      </c>
      <c r="D127" s="182" t="s">
        <v>390</v>
      </c>
      <c r="E127" s="125">
        <v>15030</v>
      </c>
      <c r="F127" s="225">
        <v>9.2200000000000006</v>
      </c>
      <c r="G127" s="223">
        <v>0.23119999999999999</v>
      </c>
      <c r="H127" s="128">
        <v>1</v>
      </c>
      <c r="I127" s="194"/>
      <c r="J127" s="197">
        <v>1.4</v>
      </c>
      <c r="K127" s="197">
        <v>1.68</v>
      </c>
      <c r="L127" s="197">
        <v>2.23</v>
      </c>
      <c r="M127" s="198">
        <v>2.57</v>
      </c>
      <c r="N127" s="130"/>
      <c r="O127" s="149">
        <f t="shared" si="1213"/>
        <v>0</v>
      </c>
      <c r="P127" s="187"/>
      <c r="Q127" s="149">
        <f t="shared" si="1213"/>
        <v>0</v>
      </c>
      <c r="R127" s="149">
        <v>94</v>
      </c>
      <c r="S127" s="149">
        <v>14230863.412992002</v>
      </c>
      <c r="T127" s="149"/>
      <c r="U127" s="149">
        <v>0</v>
      </c>
      <c r="V127" s="132">
        <v>94</v>
      </c>
      <c r="W127" s="149">
        <f t="shared" ref="W127" si="1273">(V127*$E127*$F127*((1-$G127)+$G127*$J127*$H127*W$11))</f>
        <v>14230863.412992002</v>
      </c>
      <c r="X127" s="130"/>
      <c r="Y127" s="149">
        <f t="shared" si="1214"/>
        <v>0</v>
      </c>
      <c r="Z127" s="130"/>
      <c r="AA127" s="149">
        <f t="shared" si="1215"/>
        <v>0</v>
      </c>
      <c r="AB127" s="130"/>
      <c r="AC127" s="149">
        <f t="shared" si="1216"/>
        <v>0</v>
      </c>
      <c r="AD127" s="132"/>
      <c r="AE127" s="149">
        <f t="shared" si="1217"/>
        <v>0</v>
      </c>
      <c r="AF127" s="132"/>
      <c r="AG127" s="149">
        <f t="shared" si="1218"/>
        <v>0</v>
      </c>
      <c r="AH127" s="132"/>
      <c r="AI127" s="149">
        <f t="shared" si="1219"/>
        <v>0</v>
      </c>
      <c r="AJ127" s="132">
        <v>0</v>
      </c>
      <c r="AK127" s="149">
        <v>0</v>
      </c>
      <c r="AL127" s="149"/>
      <c r="AM127" s="149">
        <v>0</v>
      </c>
      <c r="AN127" s="130"/>
      <c r="AO127" s="149">
        <f t="shared" si="1220"/>
        <v>0</v>
      </c>
      <c r="AP127" s="132"/>
      <c r="AQ127" s="149">
        <f t="shared" si="1221"/>
        <v>0</v>
      </c>
      <c r="AR127" s="130"/>
      <c r="AS127" s="149">
        <f t="shared" si="1222"/>
        <v>0</v>
      </c>
      <c r="AT127" s="130"/>
      <c r="AU127" s="149">
        <f t="shared" si="1223"/>
        <v>0</v>
      </c>
      <c r="AV127" s="132"/>
      <c r="AW127" s="149">
        <f t="shared" si="1224"/>
        <v>0</v>
      </c>
      <c r="AX127" s="132"/>
      <c r="AY127" s="149">
        <f t="shared" si="1225"/>
        <v>0</v>
      </c>
      <c r="AZ127" s="130"/>
      <c r="BA127" s="149">
        <f t="shared" si="1226"/>
        <v>0</v>
      </c>
      <c r="BB127" s="130"/>
      <c r="BC127" s="149">
        <f t="shared" si="1227"/>
        <v>0</v>
      </c>
      <c r="BD127" s="130"/>
      <c r="BE127" s="149">
        <f t="shared" si="1228"/>
        <v>0</v>
      </c>
      <c r="BF127" s="130"/>
      <c r="BG127" s="149">
        <f t="shared" si="1229"/>
        <v>0</v>
      </c>
      <c r="BH127" s="130"/>
      <c r="BI127" s="149">
        <f t="shared" si="1272"/>
        <v>0</v>
      </c>
      <c r="BJ127" s="132">
        <v>0</v>
      </c>
      <c r="BK127" s="132">
        <v>0</v>
      </c>
      <c r="BL127" s="130"/>
      <c r="BM127" s="149">
        <f t="shared" si="1231"/>
        <v>0</v>
      </c>
      <c r="BN127" s="130"/>
      <c r="BO127" s="149">
        <f t="shared" si="1232"/>
        <v>0</v>
      </c>
      <c r="BP127" s="130"/>
      <c r="BQ127" s="149">
        <f t="shared" si="1233"/>
        <v>0</v>
      </c>
      <c r="BR127" s="130"/>
      <c r="BS127" s="149">
        <f t="shared" si="1234"/>
        <v>0</v>
      </c>
      <c r="BT127" s="130"/>
      <c r="BU127" s="149">
        <f t="shared" si="1235"/>
        <v>0</v>
      </c>
      <c r="BV127" s="130"/>
      <c r="BW127" s="149">
        <f t="shared" si="1236"/>
        <v>0</v>
      </c>
      <c r="BX127" s="130"/>
      <c r="BY127" s="149">
        <f t="shared" si="1237"/>
        <v>0</v>
      </c>
      <c r="BZ127" s="130"/>
      <c r="CA127" s="149">
        <f t="shared" si="1238"/>
        <v>0</v>
      </c>
      <c r="CB127" s="134"/>
      <c r="CC127" s="149">
        <f t="shared" si="1239"/>
        <v>0</v>
      </c>
      <c r="CD127" s="130"/>
      <c r="CE127" s="149">
        <f t="shared" si="1239"/>
        <v>0</v>
      </c>
      <c r="CF127" s="132"/>
      <c r="CG127" s="149">
        <f t="shared" si="1240"/>
        <v>0</v>
      </c>
      <c r="CH127" s="130"/>
      <c r="CI127" s="149">
        <f t="shared" si="1241"/>
        <v>0</v>
      </c>
      <c r="CJ127" s="130"/>
      <c r="CK127" s="149">
        <f t="shared" si="1242"/>
        <v>0</v>
      </c>
      <c r="CL127" s="130"/>
      <c r="CM127" s="149">
        <f t="shared" si="1243"/>
        <v>0</v>
      </c>
      <c r="CN127" s="130">
        <v>10</v>
      </c>
      <c r="CO127" s="149">
        <f t="shared" si="1244"/>
        <v>1513921.6396800003</v>
      </c>
      <c r="CP127" s="130"/>
      <c r="CQ127" s="149">
        <f t="shared" si="1256"/>
        <v>0</v>
      </c>
      <c r="CR127" s="130"/>
      <c r="CS127" s="149">
        <f t="shared" si="1256"/>
        <v>0</v>
      </c>
      <c r="CT127" s="130"/>
      <c r="CU127" s="149">
        <f t="shared" si="1257"/>
        <v>0</v>
      </c>
      <c r="CV127" s="132"/>
      <c r="CW127" s="149">
        <f t="shared" si="1245"/>
        <v>0</v>
      </c>
      <c r="CX127" s="132"/>
      <c r="CY127" s="149">
        <f t="shared" si="1258"/>
        <v>0</v>
      </c>
      <c r="CZ127" s="132"/>
      <c r="DA127" s="149">
        <f t="shared" si="1259"/>
        <v>0</v>
      </c>
      <c r="DB127" s="130"/>
      <c r="DC127" s="149">
        <f t="shared" si="1260"/>
        <v>0</v>
      </c>
      <c r="DD127" s="130"/>
      <c r="DE127" s="149">
        <f t="shared" si="1261"/>
        <v>0</v>
      </c>
      <c r="DF127" s="130">
        <v>0</v>
      </c>
      <c r="DG127" s="149">
        <v>0</v>
      </c>
      <c r="DH127" s="132"/>
      <c r="DI127" s="149">
        <f t="shared" si="1262"/>
        <v>0</v>
      </c>
      <c r="DJ127" s="130"/>
      <c r="DK127" s="149">
        <f t="shared" si="1263"/>
        <v>0</v>
      </c>
      <c r="DL127" s="130"/>
      <c r="DM127" s="149">
        <f t="shared" si="1264"/>
        <v>0</v>
      </c>
      <c r="DN127" s="130"/>
      <c r="DO127" s="149">
        <f t="shared" si="1265"/>
        <v>0</v>
      </c>
      <c r="DP127" s="130"/>
      <c r="DQ127" s="149">
        <f t="shared" si="1266"/>
        <v>0</v>
      </c>
      <c r="DR127" s="130"/>
      <c r="DS127" s="149">
        <f t="shared" si="1267"/>
        <v>0</v>
      </c>
      <c r="DT127" s="130"/>
      <c r="DU127" s="149">
        <f t="shared" si="1268"/>
        <v>0</v>
      </c>
      <c r="DV127" s="130"/>
      <c r="DW127" s="149">
        <f t="shared" si="1269"/>
        <v>0</v>
      </c>
      <c r="DX127" s="130"/>
      <c r="DY127" s="149">
        <f t="shared" si="1270"/>
        <v>0</v>
      </c>
      <c r="DZ127" s="130"/>
      <c r="EA127" s="149">
        <f t="shared" si="1246"/>
        <v>0</v>
      </c>
      <c r="EB127" s="130"/>
      <c r="EC127" s="149">
        <f t="shared" si="1247"/>
        <v>0</v>
      </c>
      <c r="ED127" s="130"/>
      <c r="EE127" s="149">
        <f t="shared" si="1248"/>
        <v>0</v>
      </c>
      <c r="EF127" s="130"/>
      <c r="EG127" s="149">
        <f t="shared" si="1249"/>
        <v>0</v>
      </c>
      <c r="EH127" s="130"/>
      <c r="EI127" s="149">
        <f t="shared" si="1250"/>
        <v>0</v>
      </c>
      <c r="EJ127" s="130"/>
      <c r="EK127" s="149">
        <f t="shared" si="1251"/>
        <v>0</v>
      </c>
      <c r="EL127" s="130"/>
      <c r="EM127" s="149">
        <f t="shared" si="1252"/>
        <v>0</v>
      </c>
      <c r="EN127" s="130"/>
      <c r="EO127" s="149">
        <f t="shared" si="1253"/>
        <v>0</v>
      </c>
      <c r="EP127" s="130">
        <v>20</v>
      </c>
      <c r="EQ127" s="149">
        <f t="shared" si="1271"/>
        <v>3207261.1749120001</v>
      </c>
      <c r="ER127" s="136"/>
      <c r="ES127" s="136"/>
      <c r="ET127" s="151"/>
      <c r="EU127" s="151"/>
      <c r="EV127" s="151"/>
      <c r="EW127" s="151"/>
      <c r="EX127" s="151"/>
      <c r="EY127" s="151"/>
      <c r="EZ127" s="137">
        <f t="shared" si="1012"/>
        <v>124</v>
      </c>
      <c r="FA127" s="137">
        <f t="shared" si="1012"/>
        <v>18952046.227584004</v>
      </c>
    </row>
    <row r="128" spans="1:157" s="196" customFormat="1" ht="60" customHeight="1" x14ac:dyDescent="0.25">
      <c r="A128" s="122"/>
      <c r="B128" s="122">
        <v>97</v>
      </c>
      <c r="C128" s="286" t="s">
        <v>391</v>
      </c>
      <c r="D128" s="182" t="s">
        <v>392</v>
      </c>
      <c r="E128" s="125">
        <v>15030</v>
      </c>
      <c r="F128" s="225">
        <v>10.83</v>
      </c>
      <c r="G128" s="223">
        <v>0.20530000000000001</v>
      </c>
      <c r="H128" s="128">
        <v>1</v>
      </c>
      <c r="I128" s="194"/>
      <c r="J128" s="197">
        <v>1.4</v>
      </c>
      <c r="K128" s="197">
        <v>1.68</v>
      </c>
      <c r="L128" s="197">
        <v>2.23</v>
      </c>
      <c r="M128" s="198">
        <v>2.57</v>
      </c>
      <c r="N128" s="130"/>
      <c r="O128" s="149">
        <f t="shared" si="1213"/>
        <v>0</v>
      </c>
      <c r="P128" s="187"/>
      <c r="Q128" s="149">
        <f t="shared" si="1213"/>
        <v>0</v>
      </c>
      <c r="R128" s="149">
        <v>274</v>
      </c>
      <c r="S128" s="149">
        <v>48262901.091912001</v>
      </c>
      <c r="T128" s="149">
        <v>1</v>
      </c>
      <c r="U128" s="149">
        <v>185498.92713959995</v>
      </c>
      <c r="V128" s="132">
        <v>275</v>
      </c>
      <c r="W128" s="149">
        <f>(V128*$E128*$F128*((1-$G128)+$G128*$J128*$H128*W$11))+9356.95235160738</f>
        <v>48448400.019051604</v>
      </c>
      <c r="X128" s="130"/>
      <c r="Y128" s="149">
        <f t="shared" si="1214"/>
        <v>0</v>
      </c>
      <c r="Z128" s="130"/>
      <c r="AA128" s="149">
        <f t="shared" si="1215"/>
        <v>0</v>
      </c>
      <c r="AB128" s="130"/>
      <c r="AC128" s="149">
        <f t="shared" si="1216"/>
        <v>0</v>
      </c>
      <c r="AD128" s="132"/>
      <c r="AE128" s="149">
        <f t="shared" si="1217"/>
        <v>0</v>
      </c>
      <c r="AF128" s="132"/>
      <c r="AG128" s="149">
        <f t="shared" si="1218"/>
        <v>0</v>
      </c>
      <c r="AH128" s="132"/>
      <c r="AI128" s="149">
        <f t="shared" si="1219"/>
        <v>0</v>
      </c>
      <c r="AJ128" s="132">
        <v>6</v>
      </c>
      <c r="AK128" s="149">
        <v>945778.82999999984</v>
      </c>
      <c r="AL128" s="149"/>
      <c r="AM128" s="149">
        <v>0</v>
      </c>
      <c r="AN128" s="130"/>
      <c r="AO128" s="149">
        <f t="shared" si="1220"/>
        <v>0</v>
      </c>
      <c r="AP128" s="132"/>
      <c r="AQ128" s="149">
        <f t="shared" si="1221"/>
        <v>0</v>
      </c>
      <c r="AR128" s="130"/>
      <c r="AS128" s="149">
        <f t="shared" si="1222"/>
        <v>0</v>
      </c>
      <c r="AT128" s="130"/>
      <c r="AU128" s="149">
        <f t="shared" si="1223"/>
        <v>0</v>
      </c>
      <c r="AV128" s="132"/>
      <c r="AW128" s="149">
        <f t="shared" si="1224"/>
        <v>0</v>
      </c>
      <c r="AX128" s="132"/>
      <c r="AY128" s="149">
        <f t="shared" si="1225"/>
        <v>0</v>
      </c>
      <c r="AZ128" s="130"/>
      <c r="BA128" s="149">
        <f t="shared" si="1226"/>
        <v>0</v>
      </c>
      <c r="BB128" s="130"/>
      <c r="BC128" s="149">
        <f t="shared" si="1227"/>
        <v>0</v>
      </c>
      <c r="BD128" s="130"/>
      <c r="BE128" s="149">
        <f t="shared" si="1228"/>
        <v>0</v>
      </c>
      <c r="BF128" s="130"/>
      <c r="BG128" s="149">
        <f t="shared" si="1229"/>
        <v>0</v>
      </c>
      <c r="BH128" s="130"/>
      <c r="BI128" s="149">
        <f t="shared" si="1272"/>
        <v>0</v>
      </c>
      <c r="BJ128" s="132">
        <v>0</v>
      </c>
      <c r="BK128" s="132">
        <v>0</v>
      </c>
      <c r="BL128" s="130"/>
      <c r="BM128" s="149">
        <f t="shared" si="1231"/>
        <v>0</v>
      </c>
      <c r="BN128" s="130"/>
      <c r="BO128" s="149">
        <f t="shared" si="1232"/>
        <v>0</v>
      </c>
      <c r="BP128" s="130"/>
      <c r="BQ128" s="149">
        <f t="shared" si="1233"/>
        <v>0</v>
      </c>
      <c r="BR128" s="130"/>
      <c r="BS128" s="149">
        <f t="shared" si="1234"/>
        <v>0</v>
      </c>
      <c r="BT128" s="130"/>
      <c r="BU128" s="149">
        <f t="shared" si="1235"/>
        <v>0</v>
      </c>
      <c r="BV128" s="130"/>
      <c r="BW128" s="149">
        <f t="shared" si="1236"/>
        <v>0</v>
      </c>
      <c r="BX128" s="130"/>
      <c r="BY128" s="149">
        <f t="shared" si="1237"/>
        <v>0</v>
      </c>
      <c r="BZ128" s="130"/>
      <c r="CA128" s="149">
        <f t="shared" si="1238"/>
        <v>0</v>
      </c>
      <c r="CB128" s="134"/>
      <c r="CC128" s="149">
        <f t="shared" si="1239"/>
        <v>0</v>
      </c>
      <c r="CD128" s="130"/>
      <c r="CE128" s="149">
        <f t="shared" si="1239"/>
        <v>0</v>
      </c>
      <c r="CF128" s="132"/>
      <c r="CG128" s="149">
        <f t="shared" si="1240"/>
        <v>0</v>
      </c>
      <c r="CH128" s="130"/>
      <c r="CI128" s="149">
        <f t="shared" si="1241"/>
        <v>0</v>
      </c>
      <c r="CJ128" s="130"/>
      <c r="CK128" s="149">
        <f t="shared" si="1242"/>
        <v>0</v>
      </c>
      <c r="CL128" s="130"/>
      <c r="CM128" s="149">
        <f t="shared" si="1243"/>
        <v>0</v>
      </c>
      <c r="CN128" s="130">
        <v>8</v>
      </c>
      <c r="CO128" s="149">
        <f t="shared" si="1244"/>
        <v>1409135.7983039999</v>
      </c>
      <c r="CP128" s="130"/>
      <c r="CQ128" s="149">
        <f t="shared" si="1256"/>
        <v>0</v>
      </c>
      <c r="CR128" s="130"/>
      <c r="CS128" s="149">
        <f t="shared" si="1256"/>
        <v>0</v>
      </c>
      <c r="CT128" s="130"/>
      <c r="CU128" s="149">
        <f t="shared" si="1257"/>
        <v>0</v>
      </c>
      <c r="CV128" s="132"/>
      <c r="CW128" s="149">
        <f t="shared" si="1245"/>
        <v>0</v>
      </c>
      <c r="CX128" s="132"/>
      <c r="CY128" s="149">
        <f t="shared" si="1258"/>
        <v>0</v>
      </c>
      <c r="CZ128" s="132"/>
      <c r="DA128" s="149">
        <f t="shared" si="1259"/>
        <v>0</v>
      </c>
      <c r="DB128" s="130"/>
      <c r="DC128" s="149">
        <f t="shared" si="1260"/>
        <v>0</v>
      </c>
      <c r="DD128" s="130"/>
      <c r="DE128" s="149">
        <f t="shared" si="1261"/>
        <v>0</v>
      </c>
      <c r="DF128" s="130">
        <v>0</v>
      </c>
      <c r="DG128" s="149">
        <v>0</v>
      </c>
      <c r="DH128" s="132"/>
      <c r="DI128" s="149">
        <f t="shared" si="1262"/>
        <v>0</v>
      </c>
      <c r="DJ128" s="130"/>
      <c r="DK128" s="149">
        <f t="shared" si="1263"/>
        <v>0</v>
      </c>
      <c r="DL128" s="130"/>
      <c r="DM128" s="149">
        <f t="shared" si="1264"/>
        <v>0</v>
      </c>
      <c r="DN128" s="130"/>
      <c r="DO128" s="149">
        <f t="shared" si="1265"/>
        <v>0</v>
      </c>
      <c r="DP128" s="130"/>
      <c r="DQ128" s="149">
        <f t="shared" si="1266"/>
        <v>0</v>
      </c>
      <c r="DR128" s="130"/>
      <c r="DS128" s="149">
        <f t="shared" si="1267"/>
        <v>0</v>
      </c>
      <c r="DT128" s="130"/>
      <c r="DU128" s="149">
        <f t="shared" si="1268"/>
        <v>0</v>
      </c>
      <c r="DV128" s="130"/>
      <c r="DW128" s="149">
        <f t="shared" si="1269"/>
        <v>0</v>
      </c>
      <c r="DX128" s="130"/>
      <c r="DY128" s="149">
        <f t="shared" si="1270"/>
        <v>0</v>
      </c>
      <c r="DZ128" s="130"/>
      <c r="EA128" s="149">
        <f t="shared" si="1246"/>
        <v>0</v>
      </c>
      <c r="EB128" s="130"/>
      <c r="EC128" s="149">
        <f t="shared" si="1247"/>
        <v>0</v>
      </c>
      <c r="ED128" s="130"/>
      <c r="EE128" s="149">
        <f t="shared" si="1248"/>
        <v>0</v>
      </c>
      <c r="EF128" s="130"/>
      <c r="EG128" s="149">
        <f t="shared" si="1249"/>
        <v>0</v>
      </c>
      <c r="EH128" s="130"/>
      <c r="EI128" s="149">
        <f t="shared" si="1250"/>
        <v>0</v>
      </c>
      <c r="EJ128" s="130"/>
      <c r="EK128" s="149">
        <f t="shared" si="1251"/>
        <v>0</v>
      </c>
      <c r="EL128" s="130"/>
      <c r="EM128" s="149">
        <f t="shared" si="1252"/>
        <v>0</v>
      </c>
      <c r="EN128" s="130"/>
      <c r="EO128" s="149">
        <f t="shared" si="1253"/>
        <v>0</v>
      </c>
      <c r="EP128" s="130">
        <v>36</v>
      </c>
      <c r="EQ128" s="149">
        <f t="shared" si="1271"/>
        <v>6677961.3770255996</v>
      </c>
      <c r="ER128" s="136"/>
      <c r="ES128" s="136"/>
      <c r="ET128" s="151"/>
      <c r="EU128" s="151"/>
      <c r="EV128" s="151"/>
      <c r="EW128" s="151"/>
      <c r="EX128" s="151"/>
      <c r="EY128" s="151"/>
      <c r="EZ128" s="137">
        <f t="shared" si="1012"/>
        <v>325</v>
      </c>
      <c r="FA128" s="137">
        <f t="shared" si="1012"/>
        <v>57481276.024381198</v>
      </c>
    </row>
    <row r="129" spans="1:157" s="196" customFormat="1" ht="60" customHeight="1" x14ac:dyDescent="0.25">
      <c r="A129" s="122"/>
      <c r="B129" s="122">
        <v>98</v>
      </c>
      <c r="C129" s="286" t="s">
        <v>393</v>
      </c>
      <c r="D129" s="182" t="s">
        <v>394</v>
      </c>
      <c r="E129" s="125">
        <v>15030</v>
      </c>
      <c r="F129" s="225">
        <v>13.25</v>
      </c>
      <c r="G129" s="223">
        <v>4.1099999999999998E-2</v>
      </c>
      <c r="H129" s="128">
        <v>1</v>
      </c>
      <c r="I129" s="194"/>
      <c r="J129" s="197">
        <v>1.4</v>
      </c>
      <c r="K129" s="197">
        <v>1.68</v>
      </c>
      <c r="L129" s="197">
        <v>2.23</v>
      </c>
      <c r="M129" s="198">
        <v>2.57</v>
      </c>
      <c r="N129" s="130"/>
      <c r="O129" s="149">
        <f t="shared" si="1213"/>
        <v>0</v>
      </c>
      <c r="P129" s="187"/>
      <c r="Q129" s="149">
        <f t="shared" si="1213"/>
        <v>0</v>
      </c>
      <c r="R129" s="149">
        <v>103</v>
      </c>
      <c r="S129" s="149">
        <v>20849412.944699999</v>
      </c>
      <c r="T129" s="149">
        <v>1</v>
      </c>
      <c r="U129" s="149">
        <v>204713.27432999999</v>
      </c>
      <c r="V129" s="132">
        <v>104</v>
      </c>
      <c r="W129" s="149">
        <f>(V129*$E129*$F129*((1-$G129)+$G129*$J129*$H129*W$11))+2291.78942999988</f>
        <v>21054126.21903</v>
      </c>
      <c r="X129" s="130"/>
      <c r="Y129" s="149">
        <f t="shared" si="1214"/>
        <v>0</v>
      </c>
      <c r="Z129" s="130"/>
      <c r="AA129" s="149">
        <f t="shared" si="1215"/>
        <v>0</v>
      </c>
      <c r="AB129" s="130"/>
      <c r="AC129" s="149">
        <f t="shared" si="1216"/>
        <v>0</v>
      </c>
      <c r="AD129" s="132"/>
      <c r="AE129" s="149">
        <f t="shared" si="1217"/>
        <v>0</v>
      </c>
      <c r="AF129" s="132"/>
      <c r="AG129" s="149">
        <f t="shared" si="1218"/>
        <v>0</v>
      </c>
      <c r="AH129" s="132"/>
      <c r="AI129" s="149">
        <f t="shared" si="1219"/>
        <v>0</v>
      </c>
      <c r="AJ129" s="132">
        <v>2</v>
      </c>
      <c r="AK129" s="149">
        <v>409426.54</v>
      </c>
      <c r="AL129" s="149"/>
      <c r="AM129" s="149">
        <v>0</v>
      </c>
      <c r="AN129" s="130"/>
      <c r="AO129" s="149">
        <f t="shared" si="1220"/>
        <v>0</v>
      </c>
      <c r="AP129" s="132"/>
      <c r="AQ129" s="149">
        <f t="shared" si="1221"/>
        <v>0</v>
      </c>
      <c r="AR129" s="130"/>
      <c r="AS129" s="149">
        <f t="shared" si="1222"/>
        <v>0</v>
      </c>
      <c r="AT129" s="130"/>
      <c r="AU129" s="149">
        <f t="shared" si="1223"/>
        <v>0</v>
      </c>
      <c r="AV129" s="132"/>
      <c r="AW129" s="149">
        <f t="shared" si="1224"/>
        <v>0</v>
      </c>
      <c r="AX129" s="132"/>
      <c r="AY129" s="149">
        <f t="shared" si="1225"/>
        <v>0</v>
      </c>
      <c r="AZ129" s="130"/>
      <c r="BA129" s="149">
        <f t="shared" si="1226"/>
        <v>0</v>
      </c>
      <c r="BB129" s="130"/>
      <c r="BC129" s="149">
        <f t="shared" si="1227"/>
        <v>0</v>
      </c>
      <c r="BD129" s="130"/>
      <c r="BE129" s="149">
        <f t="shared" si="1228"/>
        <v>0</v>
      </c>
      <c r="BF129" s="130"/>
      <c r="BG129" s="149">
        <f t="shared" si="1229"/>
        <v>0</v>
      </c>
      <c r="BH129" s="130"/>
      <c r="BI129" s="149">
        <f t="shared" si="1272"/>
        <v>0</v>
      </c>
      <c r="BJ129" s="132">
        <v>0</v>
      </c>
      <c r="BK129" s="132">
        <v>0</v>
      </c>
      <c r="BL129" s="130"/>
      <c r="BM129" s="149">
        <f t="shared" si="1231"/>
        <v>0</v>
      </c>
      <c r="BN129" s="130"/>
      <c r="BO129" s="149">
        <f t="shared" si="1232"/>
        <v>0</v>
      </c>
      <c r="BP129" s="130"/>
      <c r="BQ129" s="149">
        <f t="shared" si="1233"/>
        <v>0</v>
      </c>
      <c r="BR129" s="130"/>
      <c r="BS129" s="149">
        <f t="shared" si="1234"/>
        <v>0</v>
      </c>
      <c r="BT129" s="130"/>
      <c r="BU129" s="149">
        <f t="shared" si="1235"/>
        <v>0</v>
      </c>
      <c r="BV129" s="130"/>
      <c r="BW129" s="149">
        <f t="shared" si="1236"/>
        <v>0</v>
      </c>
      <c r="BX129" s="130"/>
      <c r="BY129" s="149">
        <f t="shared" si="1237"/>
        <v>0</v>
      </c>
      <c r="BZ129" s="130"/>
      <c r="CA129" s="149">
        <f t="shared" si="1238"/>
        <v>0</v>
      </c>
      <c r="CB129" s="134"/>
      <c r="CC129" s="149">
        <f t="shared" si="1239"/>
        <v>0</v>
      </c>
      <c r="CD129" s="130"/>
      <c r="CE129" s="149">
        <f t="shared" si="1239"/>
        <v>0</v>
      </c>
      <c r="CF129" s="132"/>
      <c r="CG129" s="149">
        <f t="shared" si="1240"/>
        <v>0</v>
      </c>
      <c r="CH129" s="130"/>
      <c r="CI129" s="149">
        <f t="shared" si="1241"/>
        <v>0</v>
      </c>
      <c r="CJ129" s="130"/>
      <c r="CK129" s="149">
        <f t="shared" si="1242"/>
        <v>0</v>
      </c>
      <c r="CL129" s="130"/>
      <c r="CM129" s="149">
        <f t="shared" si="1243"/>
        <v>0</v>
      </c>
      <c r="CN129" s="130"/>
      <c r="CO129" s="149">
        <f t="shared" si="1244"/>
        <v>0</v>
      </c>
      <c r="CP129" s="130"/>
      <c r="CQ129" s="149">
        <f t="shared" si="1256"/>
        <v>0</v>
      </c>
      <c r="CR129" s="130"/>
      <c r="CS129" s="149">
        <f t="shared" si="1256"/>
        <v>0</v>
      </c>
      <c r="CT129" s="130"/>
      <c r="CU129" s="149">
        <f t="shared" si="1257"/>
        <v>0</v>
      </c>
      <c r="CV129" s="132"/>
      <c r="CW129" s="149">
        <f t="shared" si="1245"/>
        <v>0</v>
      </c>
      <c r="CX129" s="132"/>
      <c r="CY129" s="149">
        <f t="shared" si="1258"/>
        <v>0</v>
      </c>
      <c r="CZ129" s="132"/>
      <c r="DA129" s="149">
        <f t="shared" si="1259"/>
        <v>0</v>
      </c>
      <c r="DB129" s="130"/>
      <c r="DC129" s="149">
        <f t="shared" si="1260"/>
        <v>0</v>
      </c>
      <c r="DD129" s="130"/>
      <c r="DE129" s="149">
        <f t="shared" si="1261"/>
        <v>0</v>
      </c>
      <c r="DF129" s="130">
        <v>0</v>
      </c>
      <c r="DG129" s="149">
        <v>0</v>
      </c>
      <c r="DH129" s="132"/>
      <c r="DI129" s="149">
        <f t="shared" si="1262"/>
        <v>0</v>
      </c>
      <c r="DJ129" s="130"/>
      <c r="DK129" s="149">
        <f t="shared" si="1263"/>
        <v>0</v>
      </c>
      <c r="DL129" s="130"/>
      <c r="DM129" s="149">
        <f t="shared" si="1264"/>
        <v>0</v>
      </c>
      <c r="DN129" s="130"/>
      <c r="DO129" s="149">
        <f t="shared" si="1265"/>
        <v>0</v>
      </c>
      <c r="DP129" s="130"/>
      <c r="DQ129" s="149">
        <f t="shared" si="1266"/>
        <v>0</v>
      </c>
      <c r="DR129" s="130"/>
      <c r="DS129" s="149">
        <f t="shared" si="1267"/>
        <v>0</v>
      </c>
      <c r="DT129" s="130"/>
      <c r="DU129" s="149">
        <f t="shared" si="1268"/>
        <v>0</v>
      </c>
      <c r="DV129" s="130"/>
      <c r="DW129" s="149">
        <f t="shared" si="1269"/>
        <v>0</v>
      </c>
      <c r="DX129" s="130"/>
      <c r="DY129" s="149">
        <f t="shared" si="1270"/>
        <v>0</v>
      </c>
      <c r="DZ129" s="130"/>
      <c r="EA129" s="149">
        <f t="shared" si="1246"/>
        <v>0</v>
      </c>
      <c r="EB129" s="130"/>
      <c r="EC129" s="149">
        <f t="shared" si="1247"/>
        <v>0</v>
      </c>
      <c r="ED129" s="130"/>
      <c r="EE129" s="149">
        <f t="shared" si="1248"/>
        <v>0</v>
      </c>
      <c r="EF129" s="130"/>
      <c r="EG129" s="149">
        <f t="shared" si="1249"/>
        <v>0</v>
      </c>
      <c r="EH129" s="130"/>
      <c r="EI129" s="149">
        <f t="shared" si="1250"/>
        <v>0</v>
      </c>
      <c r="EJ129" s="130"/>
      <c r="EK129" s="149">
        <f t="shared" si="1251"/>
        <v>0</v>
      </c>
      <c r="EL129" s="130"/>
      <c r="EM129" s="149">
        <f t="shared" si="1252"/>
        <v>0</v>
      </c>
      <c r="EN129" s="130"/>
      <c r="EO129" s="149">
        <f t="shared" si="1253"/>
        <v>0</v>
      </c>
      <c r="EP129" s="130"/>
      <c r="EQ129" s="149">
        <f t="shared" si="1271"/>
        <v>0</v>
      </c>
      <c r="ER129" s="136"/>
      <c r="ES129" s="136"/>
      <c r="ET129" s="151"/>
      <c r="EU129" s="151"/>
      <c r="EV129" s="151"/>
      <c r="EW129" s="151"/>
      <c r="EX129" s="151"/>
      <c r="EY129" s="151"/>
      <c r="EZ129" s="137">
        <f t="shared" si="1012"/>
        <v>106</v>
      </c>
      <c r="FA129" s="137">
        <f t="shared" si="1012"/>
        <v>21463552.759029999</v>
      </c>
    </row>
    <row r="130" spans="1:157" s="196" customFormat="1" ht="60" customHeight="1" x14ac:dyDescent="0.25">
      <c r="A130" s="122"/>
      <c r="B130" s="122">
        <v>99</v>
      </c>
      <c r="C130" s="286" t="s">
        <v>395</v>
      </c>
      <c r="D130" s="182" t="s">
        <v>396</v>
      </c>
      <c r="E130" s="125">
        <v>15030</v>
      </c>
      <c r="F130" s="225">
        <v>15.43</v>
      </c>
      <c r="G130" s="223">
        <v>9.8400000000000001E-2</v>
      </c>
      <c r="H130" s="128">
        <v>1</v>
      </c>
      <c r="I130" s="194"/>
      <c r="J130" s="197">
        <v>1.4</v>
      </c>
      <c r="K130" s="197">
        <v>1.68</v>
      </c>
      <c r="L130" s="197">
        <v>2.23</v>
      </c>
      <c r="M130" s="198">
        <v>2.57</v>
      </c>
      <c r="N130" s="130"/>
      <c r="O130" s="149">
        <f t="shared" si="1213"/>
        <v>0</v>
      </c>
      <c r="P130" s="187"/>
      <c r="Q130" s="149">
        <f t="shared" si="1213"/>
        <v>0</v>
      </c>
      <c r="R130" s="149">
        <v>331</v>
      </c>
      <c r="S130" s="149">
        <v>79784568.267263994</v>
      </c>
      <c r="T130" s="149">
        <v>1</v>
      </c>
      <c r="U130" s="149">
        <v>247430.65596479995</v>
      </c>
      <c r="V130" s="132">
        <v>332</v>
      </c>
      <c r="W130" s="149">
        <f>(V130*$E130*$F130*((1-$G130)+$G130*$J130*$H130*W$11))+6389.66422080993</f>
        <v>80031998.9232288</v>
      </c>
      <c r="X130" s="130"/>
      <c r="Y130" s="149">
        <f t="shared" si="1214"/>
        <v>0</v>
      </c>
      <c r="Z130" s="130"/>
      <c r="AA130" s="149">
        <f t="shared" si="1215"/>
        <v>0</v>
      </c>
      <c r="AB130" s="130"/>
      <c r="AC130" s="149">
        <f t="shared" si="1216"/>
        <v>0</v>
      </c>
      <c r="AD130" s="132"/>
      <c r="AE130" s="149">
        <f t="shared" si="1217"/>
        <v>0</v>
      </c>
      <c r="AF130" s="132"/>
      <c r="AG130" s="149">
        <f t="shared" si="1218"/>
        <v>0</v>
      </c>
      <c r="AH130" s="132"/>
      <c r="AI130" s="149">
        <f t="shared" si="1219"/>
        <v>0</v>
      </c>
      <c r="AJ130" s="132">
        <v>4</v>
      </c>
      <c r="AK130" s="149">
        <v>989722.64</v>
      </c>
      <c r="AL130" s="149"/>
      <c r="AM130" s="149">
        <v>0</v>
      </c>
      <c r="AN130" s="130"/>
      <c r="AO130" s="149">
        <f t="shared" si="1220"/>
        <v>0</v>
      </c>
      <c r="AP130" s="132"/>
      <c r="AQ130" s="149">
        <f t="shared" si="1221"/>
        <v>0</v>
      </c>
      <c r="AR130" s="130"/>
      <c r="AS130" s="149">
        <f t="shared" si="1222"/>
        <v>0</v>
      </c>
      <c r="AT130" s="130"/>
      <c r="AU130" s="149">
        <f t="shared" si="1223"/>
        <v>0</v>
      </c>
      <c r="AV130" s="132"/>
      <c r="AW130" s="149">
        <f t="shared" si="1224"/>
        <v>0</v>
      </c>
      <c r="AX130" s="132"/>
      <c r="AY130" s="149">
        <f t="shared" si="1225"/>
        <v>0</v>
      </c>
      <c r="AZ130" s="130"/>
      <c r="BA130" s="149">
        <f t="shared" si="1226"/>
        <v>0</v>
      </c>
      <c r="BB130" s="130"/>
      <c r="BC130" s="149">
        <f t="shared" si="1227"/>
        <v>0</v>
      </c>
      <c r="BD130" s="130"/>
      <c r="BE130" s="149">
        <f t="shared" si="1228"/>
        <v>0</v>
      </c>
      <c r="BF130" s="130"/>
      <c r="BG130" s="149">
        <f t="shared" si="1229"/>
        <v>0</v>
      </c>
      <c r="BH130" s="130"/>
      <c r="BI130" s="149">
        <f t="shared" si="1272"/>
        <v>0</v>
      </c>
      <c r="BJ130" s="132">
        <v>0</v>
      </c>
      <c r="BK130" s="132">
        <v>0</v>
      </c>
      <c r="BL130" s="130"/>
      <c r="BM130" s="149">
        <f t="shared" si="1231"/>
        <v>0</v>
      </c>
      <c r="BN130" s="130"/>
      <c r="BO130" s="149">
        <f t="shared" si="1232"/>
        <v>0</v>
      </c>
      <c r="BP130" s="130"/>
      <c r="BQ130" s="149">
        <f t="shared" si="1233"/>
        <v>0</v>
      </c>
      <c r="BR130" s="130"/>
      <c r="BS130" s="149">
        <f t="shared" si="1234"/>
        <v>0</v>
      </c>
      <c r="BT130" s="130"/>
      <c r="BU130" s="149">
        <f t="shared" si="1235"/>
        <v>0</v>
      </c>
      <c r="BV130" s="130"/>
      <c r="BW130" s="149">
        <f t="shared" si="1236"/>
        <v>0</v>
      </c>
      <c r="BX130" s="130"/>
      <c r="BY130" s="149">
        <f t="shared" si="1237"/>
        <v>0</v>
      </c>
      <c r="BZ130" s="130"/>
      <c r="CA130" s="149">
        <f t="shared" si="1238"/>
        <v>0</v>
      </c>
      <c r="CB130" s="134"/>
      <c r="CC130" s="149">
        <f t="shared" si="1239"/>
        <v>0</v>
      </c>
      <c r="CD130" s="130"/>
      <c r="CE130" s="149">
        <f t="shared" si="1239"/>
        <v>0</v>
      </c>
      <c r="CF130" s="132"/>
      <c r="CG130" s="149">
        <f t="shared" si="1240"/>
        <v>0</v>
      </c>
      <c r="CH130" s="130"/>
      <c r="CI130" s="149">
        <f t="shared" si="1241"/>
        <v>0</v>
      </c>
      <c r="CJ130" s="130"/>
      <c r="CK130" s="149">
        <f t="shared" si="1242"/>
        <v>0</v>
      </c>
      <c r="CL130" s="130"/>
      <c r="CM130" s="149">
        <f t="shared" si="1243"/>
        <v>0</v>
      </c>
      <c r="CN130" s="130"/>
      <c r="CO130" s="149">
        <f t="shared" si="1244"/>
        <v>0</v>
      </c>
      <c r="CP130" s="130"/>
      <c r="CQ130" s="149">
        <f t="shared" si="1256"/>
        <v>0</v>
      </c>
      <c r="CR130" s="130"/>
      <c r="CS130" s="149">
        <f t="shared" si="1256"/>
        <v>0</v>
      </c>
      <c r="CT130" s="130"/>
      <c r="CU130" s="149">
        <f t="shared" si="1257"/>
        <v>0</v>
      </c>
      <c r="CV130" s="132"/>
      <c r="CW130" s="149">
        <f t="shared" si="1245"/>
        <v>0</v>
      </c>
      <c r="CX130" s="132"/>
      <c r="CY130" s="149">
        <f t="shared" si="1258"/>
        <v>0</v>
      </c>
      <c r="CZ130" s="132"/>
      <c r="DA130" s="149">
        <f t="shared" si="1259"/>
        <v>0</v>
      </c>
      <c r="DB130" s="130"/>
      <c r="DC130" s="149">
        <f t="shared" si="1260"/>
        <v>0</v>
      </c>
      <c r="DD130" s="130"/>
      <c r="DE130" s="149">
        <f t="shared" si="1261"/>
        <v>0</v>
      </c>
      <c r="DF130" s="130">
        <v>0</v>
      </c>
      <c r="DG130" s="149">
        <v>0</v>
      </c>
      <c r="DH130" s="132"/>
      <c r="DI130" s="149">
        <f t="shared" si="1262"/>
        <v>0</v>
      </c>
      <c r="DJ130" s="130"/>
      <c r="DK130" s="149">
        <f t="shared" si="1263"/>
        <v>0</v>
      </c>
      <c r="DL130" s="130"/>
      <c r="DM130" s="149">
        <f t="shared" si="1264"/>
        <v>0</v>
      </c>
      <c r="DN130" s="130"/>
      <c r="DO130" s="149">
        <f t="shared" si="1265"/>
        <v>0</v>
      </c>
      <c r="DP130" s="130"/>
      <c r="DQ130" s="149">
        <f t="shared" si="1266"/>
        <v>0</v>
      </c>
      <c r="DR130" s="130"/>
      <c r="DS130" s="149">
        <f t="shared" si="1267"/>
        <v>0</v>
      </c>
      <c r="DT130" s="130"/>
      <c r="DU130" s="149">
        <f t="shared" si="1268"/>
        <v>0</v>
      </c>
      <c r="DV130" s="130"/>
      <c r="DW130" s="149">
        <f t="shared" si="1269"/>
        <v>0</v>
      </c>
      <c r="DX130" s="130"/>
      <c r="DY130" s="149">
        <f t="shared" si="1270"/>
        <v>0</v>
      </c>
      <c r="DZ130" s="130"/>
      <c r="EA130" s="149">
        <f t="shared" si="1246"/>
        <v>0</v>
      </c>
      <c r="EB130" s="130"/>
      <c r="EC130" s="149">
        <f t="shared" si="1247"/>
        <v>0</v>
      </c>
      <c r="ED130" s="130"/>
      <c r="EE130" s="149">
        <f t="shared" si="1248"/>
        <v>0</v>
      </c>
      <c r="EF130" s="130"/>
      <c r="EG130" s="149">
        <f t="shared" si="1249"/>
        <v>0</v>
      </c>
      <c r="EH130" s="130"/>
      <c r="EI130" s="149">
        <f t="shared" si="1250"/>
        <v>0</v>
      </c>
      <c r="EJ130" s="130"/>
      <c r="EK130" s="149">
        <f t="shared" si="1251"/>
        <v>0</v>
      </c>
      <c r="EL130" s="130"/>
      <c r="EM130" s="149">
        <f t="shared" si="1252"/>
        <v>0</v>
      </c>
      <c r="EN130" s="130"/>
      <c r="EO130" s="149">
        <f t="shared" si="1253"/>
        <v>0</v>
      </c>
      <c r="EP130" s="130">
        <v>12</v>
      </c>
      <c r="EQ130" s="149">
        <f t="shared" si="1271"/>
        <v>2969167.8715775996</v>
      </c>
      <c r="ER130" s="136"/>
      <c r="ES130" s="136"/>
      <c r="ET130" s="151"/>
      <c r="EU130" s="151"/>
      <c r="EV130" s="151"/>
      <c r="EW130" s="151"/>
      <c r="EX130" s="151"/>
      <c r="EY130" s="151"/>
      <c r="EZ130" s="137">
        <f t="shared" si="1012"/>
        <v>348</v>
      </c>
      <c r="FA130" s="137">
        <f t="shared" si="1012"/>
        <v>83990889.434806406</v>
      </c>
    </row>
    <row r="131" spans="1:157" s="196" customFormat="1" ht="60" customHeight="1" x14ac:dyDescent="0.25">
      <c r="A131" s="122"/>
      <c r="B131" s="122">
        <v>100</v>
      </c>
      <c r="C131" s="286" t="s">
        <v>397</v>
      </c>
      <c r="D131" s="221" t="s">
        <v>398</v>
      </c>
      <c r="E131" s="125">
        <v>15030</v>
      </c>
      <c r="F131" s="225">
        <v>19.97</v>
      </c>
      <c r="G131" s="223">
        <v>7.2900000000000006E-2</v>
      </c>
      <c r="H131" s="128">
        <v>1</v>
      </c>
      <c r="I131" s="194"/>
      <c r="J131" s="197">
        <v>1.4</v>
      </c>
      <c r="K131" s="197">
        <v>1.68</v>
      </c>
      <c r="L131" s="197">
        <v>2.23</v>
      </c>
      <c r="M131" s="198">
        <v>2.57</v>
      </c>
      <c r="N131" s="130"/>
      <c r="O131" s="149">
        <f t="shared" si="1213"/>
        <v>0</v>
      </c>
      <c r="P131" s="187"/>
      <c r="Q131" s="149">
        <f t="shared" si="1213"/>
        <v>0</v>
      </c>
      <c r="R131" s="149">
        <v>225</v>
      </c>
      <c r="S131" s="149">
        <v>69502825.745100006</v>
      </c>
      <c r="T131" s="149">
        <v>1</v>
      </c>
      <c r="U131" s="149">
        <v>315028.09118519997</v>
      </c>
      <c r="V131" s="132">
        <v>226</v>
      </c>
      <c r="W131" s="149">
        <f>(V131*$E131*$F131*((1-$G131)+$G131*$J131*$H131*W$11))+6126.64342920482</f>
        <v>69817853.836285204</v>
      </c>
      <c r="X131" s="130"/>
      <c r="Y131" s="149">
        <f t="shared" si="1214"/>
        <v>0</v>
      </c>
      <c r="Z131" s="130"/>
      <c r="AA131" s="149">
        <f t="shared" si="1215"/>
        <v>0</v>
      </c>
      <c r="AB131" s="130"/>
      <c r="AC131" s="149">
        <f t="shared" si="1216"/>
        <v>0</v>
      </c>
      <c r="AD131" s="132"/>
      <c r="AE131" s="149">
        <f t="shared" si="1217"/>
        <v>0</v>
      </c>
      <c r="AF131" s="132"/>
      <c r="AG131" s="149">
        <f t="shared" si="1218"/>
        <v>0</v>
      </c>
      <c r="AH131" s="132"/>
      <c r="AI131" s="149">
        <f t="shared" si="1219"/>
        <v>0</v>
      </c>
      <c r="AJ131" s="132">
        <v>14</v>
      </c>
      <c r="AK131" s="149">
        <v>4275829.76</v>
      </c>
      <c r="AL131" s="149"/>
      <c r="AM131" s="149"/>
      <c r="AN131" s="130"/>
      <c r="AO131" s="149">
        <f t="shared" si="1220"/>
        <v>0</v>
      </c>
      <c r="AP131" s="132"/>
      <c r="AQ131" s="149">
        <f t="shared" si="1221"/>
        <v>0</v>
      </c>
      <c r="AR131" s="130"/>
      <c r="AS131" s="149">
        <f t="shared" si="1222"/>
        <v>0</v>
      </c>
      <c r="AT131" s="130"/>
      <c r="AU131" s="149">
        <f t="shared" si="1223"/>
        <v>0</v>
      </c>
      <c r="AV131" s="132"/>
      <c r="AW131" s="149">
        <f t="shared" si="1224"/>
        <v>0</v>
      </c>
      <c r="AX131" s="132"/>
      <c r="AY131" s="149">
        <f t="shared" si="1225"/>
        <v>0</v>
      </c>
      <c r="AZ131" s="130"/>
      <c r="BA131" s="149">
        <f t="shared" si="1226"/>
        <v>0</v>
      </c>
      <c r="BB131" s="130"/>
      <c r="BC131" s="149">
        <f t="shared" si="1227"/>
        <v>0</v>
      </c>
      <c r="BD131" s="130"/>
      <c r="BE131" s="149">
        <f t="shared" si="1228"/>
        <v>0</v>
      </c>
      <c r="BF131" s="130"/>
      <c r="BG131" s="149">
        <f t="shared" si="1229"/>
        <v>0</v>
      </c>
      <c r="BH131" s="130"/>
      <c r="BI131" s="149">
        <f t="shared" si="1272"/>
        <v>0</v>
      </c>
      <c r="BJ131" s="132">
        <v>0</v>
      </c>
      <c r="BK131" s="132">
        <v>0</v>
      </c>
      <c r="BL131" s="130"/>
      <c r="BM131" s="149">
        <f t="shared" si="1231"/>
        <v>0</v>
      </c>
      <c r="BN131" s="130"/>
      <c r="BO131" s="149">
        <f t="shared" si="1232"/>
        <v>0</v>
      </c>
      <c r="BP131" s="130"/>
      <c r="BQ131" s="149">
        <f t="shared" si="1233"/>
        <v>0</v>
      </c>
      <c r="BR131" s="130"/>
      <c r="BS131" s="149">
        <f t="shared" si="1234"/>
        <v>0</v>
      </c>
      <c r="BT131" s="130"/>
      <c r="BU131" s="149">
        <f t="shared" si="1235"/>
        <v>0</v>
      </c>
      <c r="BV131" s="130"/>
      <c r="BW131" s="149">
        <f t="shared" si="1236"/>
        <v>0</v>
      </c>
      <c r="BX131" s="130"/>
      <c r="BY131" s="149">
        <f t="shared" si="1237"/>
        <v>0</v>
      </c>
      <c r="BZ131" s="130"/>
      <c r="CA131" s="149">
        <f t="shared" si="1238"/>
        <v>0</v>
      </c>
      <c r="CB131" s="134"/>
      <c r="CC131" s="149">
        <f t="shared" si="1239"/>
        <v>0</v>
      </c>
      <c r="CD131" s="130"/>
      <c r="CE131" s="149">
        <f t="shared" si="1239"/>
        <v>0</v>
      </c>
      <c r="CF131" s="132"/>
      <c r="CG131" s="149">
        <f t="shared" si="1240"/>
        <v>0</v>
      </c>
      <c r="CH131" s="130"/>
      <c r="CI131" s="149">
        <f t="shared" si="1241"/>
        <v>0</v>
      </c>
      <c r="CJ131" s="130"/>
      <c r="CK131" s="149">
        <f t="shared" si="1242"/>
        <v>0</v>
      </c>
      <c r="CL131" s="130"/>
      <c r="CM131" s="149">
        <f t="shared" si="1243"/>
        <v>0</v>
      </c>
      <c r="CN131" s="130"/>
      <c r="CO131" s="149">
        <f t="shared" si="1244"/>
        <v>0</v>
      </c>
      <c r="CP131" s="130"/>
      <c r="CQ131" s="149">
        <f t="shared" si="1256"/>
        <v>0</v>
      </c>
      <c r="CR131" s="130"/>
      <c r="CS131" s="149">
        <f t="shared" si="1256"/>
        <v>0</v>
      </c>
      <c r="CT131" s="130"/>
      <c r="CU131" s="149">
        <f t="shared" si="1257"/>
        <v>0</v>
      </c>
      <c r="CV131" s="132"/>
      <c r="CW131" s="149">
        <f t="shared" si="1245"/>
        <v>0</v>
      </c>
      <c r="CX131" s="132"/>
      <c r="CY131" s="149">
        <f t="shared" si="1258"/>
        <v>0</v>
      </c>
      <c r="CZ131" s="132"/>
      <c r="DA131" s="149">
        <f t="shared" si="1259"/>
        <v>0</v>
      </c>
      <c r="DB131" s="130"/>
      <c r="DC131" s="149">
        <f t="shared" si="1260"/>
        <v>0</v>
      </c>
      <c r="DD131" s="130"/>
      <c r="DE131" s="149">
        <f t="shared" si="1261"/>
        <v>0</v>
      </c>
      <c r="DF131" s="130">
        <v>0</v>
      </c>
      <c r="DG131" s="149">
        <v>0</v>
      </c>
      <c r="DH131" s="132"/>
      <c r="DI131" s="149">
        <f t="shared" si="1262"/>
        <v>0</v>
      </c>
      <c r="DJ131" s="130"/>
      <c r="DK131" s="149">
        <f t="shared" si="1263"/>
        <v>0</v>
      </c>
      <c r="DL131" s="130"/>
      <c r="DM131" s="149">
        <f t="shared" si="1264"/>
        <v>0</v>
      </c>
      <c r="DN131" s="130"/>
      <c r="DO131" s="149">
        <f t="shared" si="1265"/>
        <v>0</v>
      </c>
      <c r="DP131" s="130"/>
      <c r="DQ131" s="149">
        <f t="shared" si="1266"/>
        <v>0</v>
      </c>
      <c r="DR131" s="130"/>
      <c r="DS131" s="149">
        <f t="shared" si="1267"/>
        <v>0</v>
      </c>
      <c r="DT131" s="130"/>
      <c r="DU131" s="149">
        <f t="shared" si="1268"/>
        <v>0</v>
      </c>
      <c r="DV131" s="130"/>
      <c r="DW131" s="149">
        <f t="shared" si="1269"/>
        <v>0</v>
      </c>
      <c r="DX131" s="130"/>
      <c r="DY131" s="149">
        <f t="shared" si="1270"/>
        <v>0</v>
      </c>
      <c r="DZ131" s="130"/>
      <c r="EA131" s="149">
        <f t="shared" si="1246"/>
        <v>0</v>
      </c>
      <c r="EB131" s="130"/>
      <c r="EC131" s="149">
        <f t="shared" si="1247"/>
        <v>0</v>
      </c>
      <c r="ED131" s="130"/>
      <c r="EE131" s="149">
        <f t="shared" si="1248"/>
        <v>0</v>
      </c>
      <c r="EF131" s="130"/>
      <c r="EG131" s="149">
        <f t="shared" si="1249"/>
        <v>0</v>
      </c>
      <c r="EH131" s="130"/>
      <c r="EI131" s="149"/>
      <c r="EJ131" s="130"/>
      <c r="EK131" s="149"/>
      <c r="EL131" s="130"/>
      <c r="EM131" s="149">
        <f t="shared" si="1252"/>
        <v>0</v>
      </c>
      <c r="EN131" s="130"/>
      <c r="EO131" s="149">
        <f t="shared" si="1253"/>
        <v>0</v>
      </c>
      <c r="EP131" s="130"/>
      <c r="EQ131" s="149">
        <f t="shared" si="1271"/>
        <v>0</v>
      </c>
      <c r="ER131" s="136"/>
      <c r="ES131" s="136"/>
      <c r="ET131" s="151"/>
      <c r="EU131" s="151"/>
      <c r="EV131" s="151"/>
      <c r="EW131" s="151"/>
      <c r="EX131" s="151"/>
      <c r="EY131" s="151"/>
      <c r="EZ131" s="137">
        <f t="shared" si="1012"/>
        <v>240</v>
      </c>
      <c r="FA131" s="137">
        <f t="shared" si="1012"/>
        <v>74093683.596285209</v>
      </c>
    </row>
    <row r="132" spans="1:157" s="196" customFormat="1" ht="60" customHeight="1" x14ac:dyDescent="0.25">
      <c r="A132" s="122"/>
      <c r="B132" s="122">
        <v>101</v>
      </c>
      <c r="C132" s="286" t="s">
        <v>399</v>
      </c>
      <c r="D132" s="221" t="s">
        <v>400</v>
      </c>
      <c r="E132" s="125">
        <v>15030</v>
      </c>
      <c r="F132" s="225">
        <v>24.82</v>
      </c>
      <c r="G132" s="223">
        <v>3.4799999999999998E-2</v>
      </c>
      <c r="H132" s="128">
        <v>1</v>
      </c>
      <c r="I132" s="194"/>
      <c r="J132" s="197">
        <v>1.4</v>
      </c>
      <c r="K132" s="197">
        <v>1.68</v>
      </c>
      <c r="L132" s="197">
        <v>2.23</v>
      </c>
      <c r="M132" s="198">
        <v>2.57</v>
      </c>
      <c r="N132" s="130"/>
      <c r="O132" s="149">
        <f t="shared" si="1213"/>
        <v>0</v>
      </c>
      <c r="P132" s="187"/>
      <c r="Q132" s="149">
        <f t="shared" si="1213"/>
        <v>0</v>
      </c>
      <c r="R132" s="149">
        <v>379</v>
      </c>
      <c r="S132" s="149">
        <v>143351967.33532804</v>
      </c>
      <c r="T132" s="149">
        <v>1</v>
      </c>
      <c r="U132" s="149">
        <v>381872.3274144</v>
      </c>
      <c r="V132" s="132">
        <v>380</v>
      </c>
      <c r="W132" s="149">
        <f>(V132*$E132*$F132*((1-$G132)+$G132*$J132*$H132*W$11))+3634.94658237695</f>
        <v>143733839.66274241</v>
      </c>
      <c r="X132" s="130"/>
      <c r="Y132" s="149">
        <f t="shared" si="1214"/>
        <v>0</v>
      </c>
      <c r="Z132" s="130"/>
      <c r="AA132" s="149">
        <f t="shared" si="1215"/>
        <v>0</v>
      </c>
      <c r="AB132" s="130"/>
      <c r="AC132" s="149">
        <f t="shared" si="1216"/>
        <v>0</v>
      </c>
      <c r="AD132" s="132"/>
      <c r="AE132" s="149">
        <f t="shared" si="1217"/>
        <v>0</v>
      </c>
      <c r="AF132" s="132"/>
      <c r="AG132" s="149">
        <f t="shared" si="1218"/>
        <v>0</v>
      </c>
      <c r="AH132" s="132"/>
      <c r="AI132" s="149">
        <f t="shared" si="1219"/>
        <v>0</v>
      </c>
      <c r="AJ132" s="132">
        <v>4</v>
      </c>
      <c r="AK132" s="149">
        <v>1432021.24</v>
      </c>
      <c r="AL132" s="149"/>
      <c r="AM132" s="149"/>
      <c r="AN132" s="130"/>
      <c r="AO132" s="149">
        <f t="shared" si="1220"/>
        <v>0</v>
      </c>
      <c r="AP132" s="132"/>
      <c r="AQ132" s="149">
        <f t="shared" si="1221"/>
        <v>0</v>
      </c>
      <c r="AR132" s="130"/>
      <c r="AS132" s="149">
        <f t="shared" si="1222"/>
        <v>0</v>
      </c>
      <c r="AT132" s="130"/>
      <c r="AU132" s="149">
        <f t="shared" si="1223"/>
        <v>0</v>
      </c>
      <c r="AV132" s="132"/>
      <c r="AW132" s="149">
        <f t="shared" si="1224"/>
        <v>0</v>
      </c>
      <c r="AX132" s="132"/>
      <c r="AY132" s="149">
        <f t="shared" si="1225"/>
        <v>0</v>
      </c>
      <c r="AZ132" s="130"/>
      <c r="BA132" s="149">
        <f t="shared" si="1226"/>
        <v>0</v>
      </c>
      <c r="BB132" s="130"/>
      <c r="BC132" s="149">
        <f t="shared" si="1227"/>
        <v>0</v>
      </c>
      <c r="BD132" s="130"/>
      <c r="BE132" s="149">
        <f t="shared" si="1228"/>
        <v>0</v>
      </c>
      <c r="BF132" s="130"/>
      <c r="BG132" s="149">
        <f t="shared" si="1229"/>
        <v>0</v>
      </c>
      <c r="BH132" s="130"/>
      <c r="BI132" s="149">
        <f t="shared" si="1272"/>
        <v>0</v>
      </c>
      <c r="BJ132" s="132">
        <v>0</v>
      </c>
      <c r="BK132" s="132">
        <v>0</v>
      </c>
      <c r="BL132" s="130"/>
      <c r="BM132" s="149">
        <f t="shared" si="1231"/>
        <v>0</v>
      </c>
      <c r="BN132" s="130"/>
      <c r="BO132" s="149">
        <f t="shared" si="1232"/>
        <v>0</v>
      </c>
      <c r="BP132" s="130"/>
      <c r="BQ132" s="149">
        <f t="shared" si="1233"/>
        <v>0</v>
      </c>
      <c r="BR132" s="130"/>
      <c r="BS132" s="149">
        <f t="shared" si="1234"/>
        <v>0</v>
      </c>
      <c r="BT132" s="130"/>
      <c r="BU132" s="149">
        <f t="shared" si="1235"/>
        <v>0</v>
      </c>
      <c r="BV132" s="130"/>
      <c r="BW132" s="149">
        <f t="shared" si="1236"/>
        <v>0</v>
      </c>
      <c r="BX132" s="130"/>
      <c r="BY132" s="149">
        <f t="shared" si="1237"/>
        <v>0</v>
      </c>
      <c r="BZ132" s="130"/>
      <c r="CA132" s="149">
        <f t="shared" si="1238"/>
        <v>0</v>
      </c>
      <c r="CB132" s="134"/>
      <c r="CC132" s="149">
        <f t="shared" si="1239"/>
        <v>0</v>
      </c>
      <c r="CD132" s="130"/>
      <c r="CE132" s="149">
        <f t="shared" si="1239"/>
        <v>0</v>
      </c>
      <c r="CF132" s="132"/>
      <c r="CG132" s="149">
        <f t="shared" si="1240"/>
        <v>0</v>
      </c>
      <c r="CH132" s="130"/>
      <c r="CI132" s="149">
        <f t="shared" si="1241"/>
        <v>0</v>
      </c>
      <c r="CJ132" s="130"/>
      <c r="CK132" s="149">
        <f t="shared" si="1242"/>
        <v>0</v>
      </c>
      <c r="CL132" s="130"/>
      <c r="CM132" s="149">
        <f t="shared" si="1243"/>
        <v>0</v>
      </c>
      <c r="CN132" s="130"/>
      <c r="CO132" s="149">
        <f t="shared" si="1244"/>
        <v>0</v>
      </c>
      <c r="CP132" s="130"/>
      <c r="CQ132" s="149">
        <f t="shared" si="1256"/>
        <v>0</v>
      </c>
      <c r="CR132" s="130"/>
      <c r="CS132" s="149">
        <f t="shared" si="1256"/>
        <v>0</v>
      </c>
      <c r="CT132" s="130"/>
      <c r="CU132" s="149">
        <f t="shared" si="1257"/>
        <v>0</v>
      </c>
      <c r="CV132" s="132"/>
      <c r="CW132" s="149">
        <f t="shared" si="1245"/>
        <v>0</v>
      </c>
      <c r="CX132" s="132"/>
      <c r="CY132" s="149">
        <f t="shared" si="1258"/>
        <v>0</v>
      </c>
      <c r="CZ132" s="132"/>
      <c r="DA132" s="149">
        <f t="shared" si="1259"/>
        <v>0</v>
      </c>
      <c r="DB132" s="130"/>
      <c r="DC132" s="149">
        <f t="shared" si="1260"/>
        <v>0</v>
      </c>
      <c r="DD132" s="130"/>
      <c r="DE132" s="149">
        <f t="shared" si="1261"/>
        <v>0</v>
      </c>
      <c r="DF132" s="130">
        <v>0</v>
      </c>
      <c r="DG132" s="149">
        <v>0</v>
      </c>
      <c r="DH132" s="132"/>
      <c r="DI132" s="149">
        <f t="shared" si="1262"/>
        <v>0</v>
      </c>
      <c r="DJ132" s="130"/>
      <c r="DK132" s="149">
        <f t="shared" si="1263"/>
        <v>0</v>
      </c>
      <c r="DL132" s="130"/>
      <c r="DM132" s="149">
        <f t="shared" si="1264"/>
        <v>0</v>
      </c>
      <c r="DN132" s="130"/>
      <c r="DO132" s="149">
        <f t="shared" si="1265"/>
        <v>0</v>
      </c>
      <c r="DP132" s="130"/>
      <c r="DQ132" s="149">
        <f t="shared" si="1266"/>
        <v>0</v>
      </c>
      <c r="DR132" s="130"/>
      <c r="DS132" s="149">
        <f t="shared" si="1267"/>
        <v>0</v>
      </c>
      <c r="DT132" s="130"/>
      <c r="DU132" s="149">
        <f t="shared" si="1268"/>
        <v>0</v>
      </c>
      <c r="DV132" s="130"/>
      <c r="DW132" s="149">
        <f t="shared" si="1269"/>
        <v>0</v>
      </c>
      <c r="DX132" s="130"/>
      <c r="DY132" s="149">
        <f t="shared" si="1270"/>
        <v>0</v>
      </c>
      <c r="DZ132" s="130"/>
      <c r="EA132" s="149">
        <f t="shared" si="1246"/>
        <v>0</v>
      </c>
      <c r="EB132" s="130"/>
      <c r="EC132" s="149">
        <f t="shared" si="1247"/>
        <v>0</v>
      </c>
      <c r="ED132" s="130"/>
      <c r="EE132" s="149">
        <f t="shared" si="1248"/>
        <v>0</v>
      </c>
      <c r="EF132" s="130"/>
      <c r="EG132" s="149">
        <f t="shared" si="1249"/>
        <v>0</v>
      </c>
      <c r="EH132" s="130"/>
      <c r="EI132" s="149"/>
      <c r="EJ132" s="130"/>
      <c r="EK132" s="149"/>
      <c r="EL132" s="130"/>
      <c r="EM132" s="149">
        <f t="shared" si="1252"/>
        <v>0</v>
      </c>
      <c r="EN132" s="130"/>
      <c r="EO132" s="149">
        <f t="shared" si="1253"/>
        <v>0</v>
      </c>
      <c r="EP132" s="130"/>
      <c r="EQ132" s="149">
        <f t="shared" si="1271"/>
        <v>0</v>
      </c>
      <c r="ER132" s="136"/>
      <c r="ES132" s="136"/>
      <c r="ET132" s="151"/>
      <c r="EU132" s="151"/>
      <c r="EV132" s="151"/>
      <c r="EW132" s="151"/>
      <c r="EX132" s="151"/>
      <c r="EY132" s="151"/>
      <c r="EZ132" s="137">
        <f t="shared" si="1012"/>
        <v>384</v>
      </c>
      <c r="FA132" s="137">
        <f t="shared" si="1012"/>
        <v>145165860.90274242</v>
      </c>
    </row>
    <row r="133" spans="1:157" s="196" customFormat="1" ht="60" customHeight="1" x14ac:dyDescent="0.25">
      <c r="A133" s="122"/>
      <c r="B133" s="122">
        <v>102</v>
      </c>
      <c r="C133" s="122" t="s">
        <v>401</v>
      </c>
      <c r="D133" s="123" t="s">
        <v>402</v>
      </c>
      <c r="E133" s="125">
        <v>15030</v>
      </c>
      <c r="F133" s="225">
        <v>30.78</v>
      </c>
      <c r="G133" s="223">
        <v>5.6399999999999999E-2</v>
      </c>
      <c r="H133" s="128">
        <v>1</v>
      </c>
      <c r="I133" s="194"/>
      <c r="J133" s="197">
        <v>1.4</v>
      </c>
      <c r="K133" s="197">
        <v>1.68</v>
      </c>
      <c r="L133" s="197">
        <v>2.23</v>
      </c>
      <c r="M133" s="198">
        <v>2.57</v>
      </c>
      <c r="N133" s="130"/>
      <c r="O133" s="149">
        <f t="shared" si="1213"/>
        <v>0</v>
      </c>
      <c r="P133" s="187"/>
      <c r="Q133" s="149">
        <f t="shared" si="1213"/>
        <v>0</v>
      </c>
      <c r="R133" s="149">
        <v>12</v>
      </c>
      <c r="S133" s="149">
        <v>5676722.2068479992</v>
      </c>
      <c r="T133" s="149"/>
      <c r="U133" s="149">
        <v>0</v>
      </c>
      <c r="V133" s="132">
        <v>12</v>
      </c>
      <c r="W133" s="149">
        <f t="shared" ref="W133:W136" si="1274">(V133*$E133*$F133*((1-$G133)+$G133*$J133*$H133*W$11))</f>
        <v>5676722.2068479992</v>
      </c>
      <c r="X133" s="130"/>
      <c r="Y133" s="149">
        <f t="shared" si="1214"/>
        <v>0</v>
      </c>
      <c r="Z133" s="130"/>
      <c r="AA133" s="149">
        <f t="shared" si="1215"/>
        <v>0</v>
      </c>
      <c r="AB133" s="130"/>
      <c r="AC133" s="149">
        <f t="shared" si="1216"/>
        <v>0</v>
      </c>
      <c r="AD133" s="132"/>
      <c r="AE133" s="149">
        <f t="shared" si="1217"/>
        <v>0</v>
      </c>
      <c r="AF133" s="132"/>
      <c r="AG133" s="149">
        <f t="shared" si="1218"/>
        <v>0</v>
      </c>
      <c r="AH133" s="132"/>
      <c r="AI133" s="149">
        <f t="shared" si="1219"/>
        <v>0</v>
      </c>
      <c r="AJ133" s="132">
        <v>0</v>
      </c>
      <c r="AK133" s="149">
        <v>0</v>
      </c>
      <c r="AL133" s="149"/>
      <c r="AM133" s="149"/>
      <c r="AN133" s="130"/>
      <c r="AO133" s="149">
        <f t="shared" si="1220"/>
        <v>0</v>
      </c>
      <c r="AP133" s="132"/>
      <c r="AQ133" s="149">
        <f t="shared" si="1221"/>
        <v>0</v>
      </c>
      <c r="AR133" s="130"/>
      <c r="AS133" s="149">
        <f t="shared" si="1222"/>
        <v>0</v>
      </c>
      <c r="AT133" s="130"/>
      <c r="AU133" s="149">
        <f t="shared" si="1223"/>
        <v>0</v>
      </c>
      <c r="AV133" s="132"/>
      <c r="AW133" s="149">
        <f t="shared" si="1224"/>
        <v>0</v>
      </c>
      <c r="AX133" s="132"/>
      <c r="AY133" s="149">
        <f t="shared" si="1225"/>
        <v>0</v>
      </c>
      <c r="AZ133" s="130"/>
      <c r="BA133" s="149">
        <f t="shared" si="1226"/>
        <v>0</v>
      </c>
      <c r="BB133" s="130"/>
      <c r="BC133" s="149">
        <f t="shared" si="1227"/>
        <v>0</v>
      </c>
      <c r="BD133" s="130"/>
      <c r="BE133" s="149">
        <f t="shared" si="1228"/>
        <v>0</v>
      </c>
      <c r="BF133" s="130"/>
      <c r="BG133" s="149">
        <f t="shared" si="1229"/>
        <v>0</v>
      </c>
      <c r="BH133" s="130"/>
      <c r="BI133" s="149">
        <f t="shared" si="1272"/>
        <v>0</v>
      </c>
      <c r="BJ133" s="132">
        <v>0</v>
      </c>
      <c r="BK133" s="132">
        <v>0</v>
      </c>
      <c r="BL133" s="130"/>
      <c r="BM133" s="149">
        <f t="shared" si="1231"/>
        <v>0</v>
      </c>
      <c r="BN133" s="130"/>
      <c r="BO133" s="149">
        <f t="shared" si="1232"/>
        <v>0</v>
      </c>
      <c r="BP133" s="130"/>
      <c r="BQ133" s="149">
        <f t="shared" si="1233"/>
        <v>0</v>
      </c>
      <c r="BR133" s="130"/>
      <c r="BS133" s="149">
        <f t="shared" si="1234"/>
        <v>0</v>
      </c>
      <c r="BT133" s="130"/>
      <c r="BU133" s="149">
        <f t="shared" si="1235"/>
        <v>0</v>
      </c>
      <c r="BV133" s="130"/>
      <c r="BW133" s="149">
        <f t="shared" si="1236"/>
        <v>0</v>
      </c>
      <c r="BX133" s="130"/>
      <c r="BY133" s="149">
        <f t="shared" si="1237"/>
        <v>0</v>
      </c>
      <c r="BZ133" s="130"/>
      <c r="CA133" s="149">
        <f t="shared" si="1238"/>
        <v>0</v>
      </c>
      <c r="CB133" s="134"/>
      <c r="CC133" s="149">
        <f t="shared" si="1239"/>
        <v>0</v>
      </c>
      <c r="CD133" s="130"/>
      <c r="CE133" s="149">
        <f t="shared" si="1239"/>
        <v>0</v>
      </c>
      <c r="CF133" s="132"/>
      <c r="CG133" s="149">
        <f t="shared" si="1240"/>
        <v>0</v>
      </c>
      <c r="CH133" s="130"/>
      <c r="CI133" s="149">
        <f t="shared" si="1241"/>
        <v>0</v>
      </c>
      <c r="CJ133" s="130"/>
      <c r="CK133" s="149">
        <f t="shared" si="1242"/>
        <v>0</v>
      </c>
      <c r="CL133" s="130"/>
      <c r="CM133" s="149">
        <f t="shared" si="1243"/>
        <v>0</v>
      </c>
      <c r="CN133" s="130"/>
      <c r="CO133" s="149">
        <f t="shared" si="1244"/>
        <v>0</v>
      </c>
      <c r="CP133" s="130"/>
      <c r="CQ133" s="149">
        <f t="shared" si="1256"/>
        <v>0</v>
      </c>
      <c r="CR133" s="130"/>
      <c r="CS133" s="149">
        <f t="shared" si="1256"/>
        <v>0</v>
      </c>
      <c r="CT133" s="130"/>
      <c r="CU133" s="149">
        <f t="shared" si="1257"/>
        <v>0</v>
      </c>
      <c r="CV133" s="132"/>
      <c r="CW133" s="149">
        <f t="shared" si="1245"/>
        <v>0</v>
      </c>
      <c r="CX133" s="132"/>
      <c r="CY133" s="149">
        <f t="shared" si="1258"/>
        <v>0</v>
      </c>
      <c r="CZ133" s="132"/>
      <c r="DA133" s="149">
        <f t="shared" si="1259"/>
        <v>0</v>
      </c>
      <c r="DB133" s="130"/>
      <c r="DC133" s="149">
        <f t="shared" si="1260"/>
        <v>0</v>
      </c>
      <c r="DD133" s="130"/>
      <c r="DE133" s="149">
        <f t="shared" si="1261"/>
        <v>0</v>
      </c>
      <c r="DF133" s="130">
        <v>0</v>
      </c>
      <c r="DG133" s="149">
        <v>0</v>
      </c>
      <c r="DH133" s="132"/>
      <c r="DI133" s="149">
        <f t="shared" si="1262"/>
        <v>0</v>
      </c>
      <c r="DJ133" s="130"/>
      <c r="DK133" s="149">
        <f t="shared" si="1263"/>
        <v>0</v>
      </c>
      <c r="DL133" s="130"/>
      <c r="DM133" s="149">
        <f t="shared" si="1264"/>
        <v>0</v>
      </c>
      <c r="DN133" s="130"/>
      <c r="DO133" s="149">
        <f t="shared" si="1265"/>
        <v>0</v>
      </c>
      <c r="DP133" s="130"/>
      <c r="DQ133" s="149">
        <f t="shared" si="1266"/>
        <v>0</v>
      </c>
      <c r="DR133" s="130"/>
      <c r="DS133" s="149">
        <f t="shared" si="1267"/>
        <v>0</v>
      </c>
      <c r="DT133" s="130"/>
      <c r="DU133" s="149">
        <f t="shared" si="1268"/>
        <v>0</v>
      </c>
      <c r="DV133" s="130"/>
      <c r="DW133" s="149">
        <f t="shared" si="1269"/>
        <v>0</v>
      </c>
      <c r="DX133" s="130"/>
      <c r="DY133" s="149">
        <f t="shared" si="1270"/>
        <v>0</v>
      </c>
      <c r="DZ133" s="130"/>
      <c r="EA133" s="149">
        <f t="shared" si="1246"/>
        <v>0</v>
      </c>
      <c r="EB133" s="130"/>
      <c r="EC133" s="149">
        <f t="shared" si="1247"/>
        <v>0</v>
      </c>
      <c r="ED133" s="130"/>
      <c r="EE133" s="149">
        <f t="shared" si="1248"/>
        <v>0</v>
      </c>
      <c r="EF133" s="130"/>
      <c r="EG133" s="149">
        <f t="shared" si="1249"/>
        <v>0</v>
      </c>
      <c r="EH133" s="130"/>
      <c r="EI133" s="149"/>
      <c r="EJ133" s="130"/>
      <c r="EK133" s="149"/>
      <c r="EL133" s="130"/>
      <c r="EM133" s="149">
        <f t="shared" si="1252"/>
        <v>0</v>
      </c>
      <c r="EN133" s="130"/>
      <c r="EO133" s="149">
        <f t="shared" si="1253"/>
        <v>0</v>
      </c>
      <c r="EP133" s="130"/>
      <c r="EQ133" s="149">
        <f t="shared" si="1271"/>
        <v>0</v>
      </c>
      <c r="ER133" s="136"/>
      <c r="ES133" s="136"/>
      <c r="ET133" s="151"/>
      <c r="EU133" s="151"/>
      <c r="EV133" s="151"/>
      <c r="EW133" s="151"/>
      <c r="EX133" s="151"/>
      <c r="EY133" s="151"/>
      <c r="EZ133" s="137">
        <f t="shared" si="1012"/>
        <v>12</v>
      </c>
      <c r="FA133" s="137">
        <f t="shared" si="1012"/>
        <v>5676722.2068479992</v>
      </c>
    </row>
    <row r="134" spans="1:157" s="196" customFormat="1" ht="60" customHeight="1" x14ac:dyDescent="0.25">
      <c r="A134" s="122"/>
      <c r="B134" s="122">
        <v>103</v>
      </c>
      <c r="C134" s="122" t="s">
        <v>403</v>
      </c>
      <c r="D134" s="123" t="s">
        <v>404</v>
      </c>
      <c r="E134" s="125">
        <v>15030</v>
      </c>
      <c r="F134" s="225">
        <v>34.42</v>
      </c>
      <c r="G134" s="223">
        <v>6.6100000000000006E-2</v>
      </c>
      <c r="H134" s="128">
        <v>1</v>
      </c>
      <c r="I134" s="194"/>
      <c r="J134" s="197">
        <v>1.4</v>
      </c>
      <c r="K134" s="197">
        <v>1.68</v>
      </c>
      <c r="L134" s="197">
        <v>2.23</v>
      </c>
      <c r="M134" s="198">
        <v>2.57</v>
      </c>
      <c r="N134" s="130"/>
      <c r="O134" s="149">
        <f t="shared" ref="O134:Q136" si="1275">(N134*$E134*$F134*((1-$G134)+$G134*$J134*$H134*O$11))</f>
        <v>0</v>
      </c>
      <c r="P134" s="187"/>
      <c r="Q134" s="149">
        <f t="shared" si="1275"/>
        <v>0</v>
      </c>
      <c r="R134" s="149">
        <v>30</v>
      </c>
      <c r="S134" s="149">
        <v>15930326.218320001</v>
      </c>
      <c r="T134" s="149"/>
      <c r="U134" s="149">
        <v>0</v>
      </c>
      <c r="V134" s="132">
        <v>30</v>
      </c>
      <c r="W134" s="149">
        <f t="shared" si="1274"/>
        <v>15930326.218320001</v>
      </c>
      <c r="X134" s="130"/>
      <c r="Y134" s="149">
        <f t="shared" si="1214"/>
        <v>0</v>
      </c>
      <c r="Z134" s="130"/>
      <c r="AA134" s="149">
        <f t="shared" si="1215"/>
        <v>0</v>
      </c>
      <c r="AB134" s="130"/>
      <c r="AC134" s="149">
        <f t="shared" si="1216"/>
        <v>0</v>
      </c>
      <c r="AD134" s="132"/>
      <c r="AE134" s="149">
        <f t="shared" si="1217"/>
        <v>0</v>
      </c>
      <c r="AF134" s="132"/>
      <c r="AG134" s="149">
        <f t="shared" si="1218"/>
        <v>0</v>
      </c>
      <c r="AH134" s="132"/>
      <c r="AI134" s="149">
        <f t="shared" si="1219"/>
        <v>0</v>
      </c>
      <c r="AJ134" s="132">
        <v>1</v>
      </c>
      <c r="AK134" s="149">
        <v>540585.67000000004</v>
      </c>
      <c r="AL134" s="149"/>
      <c r="AM134" s="149"/>
      <c r="AN134" s="130"/>
      <c r="AO134" s="149">
        <f t="shared" si="1220"/>
        <v>0</v>
      </c>
      <c r="AP134" s="132"/>
      <c r="AQ134" s="149">
        <f t="shared" si="1221"/>
        <v>0</v>
      </c>
      <c r="AR134" s="130"/>
      <c r="AS134" s="149">
        <f t="shared" si="1222"/>
        <v>0</v>
      </c>
      <c r="AT134" s="130"/>
      <c r="AU134" s="149">
        <f t="shared" si="1223"/>
        <v>0</v>
      </c>
      <c r="AV134" s="132"/>
      <c r="AW134" s="149">
        <f t="shared" si="1224"/>
        <v>0</v>
      </c>
      <c r="AX134" s="132"/>
      <c r="AY134" s="149">
        <f t="shared" si="1225"/>
        <v>0</v>
      </c>
      <c r="AZ134" s="130"/>
      <c r="BA134" s="149">
        <f t="shared" si="1226"/>
        <v>0</v>
      </c>
      <c r="BB134" s="130"/>
      <c r="BC134" s="149">
        <f t="shared" si="1227"/>
        <v>0</v>
      </c>
      <c r="BD134" s="130"/>
      <c r="BE134" s="149">
        <f t="shared" si="1228"/>
        <v>0</v>
      </c>
      <c r="BF134" s="130"/>
      <c r="BG134" s="149">
        <f t="shared" si="1229"/>
        <v>0</v>
      </c>
      <c r="BH134" s="130"/>
      <c r="BI134" s="149">
        <f t="shared" si="1272"/>
        <v>0</v>
      </c>
      <c r="BJ134" s="132">
        <v>0</v>
      </c>
      <c r="BK134" s="132">
        <v>0</v>
      </c>
      <c r="BL134" s="130"/>
      <c r="BM134" s="149">
        <f t="shared" si="1231"/>
        <v>0</v>
      </c>
      <c r="BN134" s="130"/>
      <c r="BO134" s="149">
        <f t="shared" si="1232"/>
        <v>0</v>
      </c>
      <c r="BP134" s="130"/>
      <c r="BQ134" s="149">
        <f t="shared" si="1233"/>
        <v>0</v>
      </c>
      <c r="BR134" s="130"/>
      <c r="BS134" s="149">
        <f t="shared" si="1234"/>
        <v>0</v>
      </c>
      <c r="BT134" s="130"/>
      <c r="BU134" s="149">
        <f t="shared" si="1235"/>
        <v>0</v>
      </c>
      <c r="BV134" s="130"/>
      <c r="BW134" s="149">
        <f t="shared" si="1236"/>
        <v>0</v>
      </c>
      <c r="BX134" s="130"/>
      <c r="BY134" s="149">
        <f t="shared" si="1237"/>
        <v>0</v>
      </c>
      <c r="BZ134" s="130"/>
      <c r="CA134" s="149">
        <f t="shared" si="1238"/>
        <v>0</v>
      </c>
      <c r="CB134" s="134"/>
      <c r="CC134" s="149">
        <f t="shared" ref="CC134:CE136" si="1276">(CB134*$E134*$F134*((1-$G134)+$G134*$J134*$H134*CC$11))</f>
        <v>0</v>
      </c>
      <c r="CD134" s="130"/>
      <c r="CE134" s="149">
        <f t="shared" si="1276"/>
        <v>0</v>
      </c>
      <c r="CF134" s="132"/>
      <c r="CG134" s="149">
        <f t="shared" si="1240"/>
        <v>0</v>
      </c>
      <c r="CH134" s="130"/>
      <c r="CI134" s="149">
        <f t="shared" si="1241"/>
        <v>0</v>
      </c>
      <c r="CJ134" s="130"/>
      <c r="CK134" s="149">
        <f t="shared" si="1242"/>
        <v>0</v>
      </c>
      <c r="CL134" s="130"/>
      <c r="CM134" s="149">
        <f t="shared" si="1243"/>
        <v>0</v>
      </c>
      <c r="CN134" s="130"/>
      <c r="CO134" s="149">
        <f t="shared" si="1244"/>
        <v>0</v>
      </c>
      <c r="CP134" s="130"/>
      <c r="CQ134" s="149">
        <f t="shared" si="1256"/>
        <v>0</v>
      </c>
      <c r="CR134" s="130"/>
      <c r="CS134" s="149">
        <f t="shared" si="1256"/>
        <v>0</v>
      </c>
      <c r="CT134" s="130"/>
      <c r="CU134" s="149">
        <f t="shared" si="1257"/>
        <v>0</v>
      </c>
      <c r="CV134" s="132"/>
      <c r="CW134" s="149">
        <f t="shared" si="1245"/>
        <v>0</v>
      </c>
      <c r="CX134" s="132"/>
      <c r="CY134" s="149">
        <f t="shared" si="1258"/>
        <v>0</v>
      </c>
      <c r="CZ134" s="132"/>
      <c r="DA134" s="149">
        <f t="shared" si="1259"/>
        <v>0</v>
      </c>
      <c r="DB134" s="130"/>
      <c r="DC134" s="149">
        <f t="shared" si="1260"/>
        <v>0</v>
      </c>
      <c r="DD134" s="130"/>
      <c r="DE134" s="149">
        <f t="shared" si="1261"/>
        <v>0</v>
      </c>
      <c r="DF134" s="130">
        <v>0</v>
      </c>
      <c r="DG134" s="149">
        <v>0</v>
      </c>
      <c r="DH134" s="132"/>
      <c r="DI134" s="149">
        <f t="shared" si="1262"/>
        <v>0</v>
      </c>
      <c r="DJ134" s="130"/>
      <c r="DK134" s="149">
        <f t="shared" si="1263"/>
        <v>0</v>
      </c>
      <c r="DL134" s="130"/>
      <c r="DM134" s="149">
        <f t="shared" si="1264"/>
        <v>0</v>
      </c>
      <c r="DN134" s="130"/>
      <c r="DO134" s="149">
        <f t="shared" si="1265"/>
        <v>0</v>
      </c>
      <c r="DP134" s="130"/>
      <c r="DQ134" s="149">
        <f t="shared" si="1266"/>
        <v>0</v>
      </c>
      <c r="DR134" s="130"/>
      <c r="DS134" s="149">
        <f t="shared" si="1267"/>
        <v>0</v>
      </c>
      <c r="DT134" s="130"/>
      <c r="DU134" s="149">
        <f t="shared" si="1268"/>
        <v>0</v>
      </c>
      <c r="DV134" s="130"/>
      <c r="DW134" s="149">
        <f t="shared" si="1269"/>
        <v>0</v>
      </c>
      <c r="DX134" s="130"/>
      <c r="DY134" s="149">
        <f t="shared" si="1270"/>
        <v>0</v>
      </c>
      <c r="DZ134" s="130"/>
      <c r="EA134" s="149">
        <f t="shared" si="1246"/>
        <v>0</v>
      </c>
      <c r="EB134" s="130"/>
      <c r="EC134" s="149">
        <f t="shared" si="1247"/>
        <v>0</v>
      </c>
      <c r="ED134" s="130"/>
      <c r="EE134" s="149">
        <f t="shared" si="1248"/>
        <v>0</v>
      </c>
      <c r="EF134" s="130"/>
      <c r="EG134" s="149">
        <f t="shared" si="1249"/>
        <v>0</v>
      </c>
      <c r="EH134" s="130"/>
      <c r="EI134" s="149"/>
      <c r="EJ134" s="130"/>
      <c r="EK134" s="149"/>
      <c r="EL134" s="130"/>
      <c r="EM134" s="149">
        <f t="shared" si="1252"/>
        <v>0</v>
      </c>
      <c r="EN134" s="130"/>
      <c r="EO134" s="149">
        <f t="shared" si="1253"/>
        <v>0</v>
      </c>
      <c r="EP134" s="130"/>
      <c r="EQ134" s="149">
        <f t="shared" si="1271"/>
        <v>0</v>
      </c>
      <c r="ER134" s="136"/>
      <c r="ES134" s="136"/>
      <c r="ET134" s="151"/>
      <c r="EU134" s="151"/>
      <c r="EV134" s="151"/>
      <c r="EW134" s="151"/>
      <c r="EX134" s="151"/>
      <c r="EY134" s="151"/>
      <c r="EZ134" s="137">
        <f t="shared" si="1012"/>
        <v>31</v>
      </c>
      <c r="FA134" s="137">
        <f t="shared" si="1012"/>
        <v>16470911.888320001</v>
      </c>
    </row>
    <row r="135" spans="1:157" s="196" customFormat="1" ht="60" customHeight="1" x14ac:dyDescent="0.25">
      <c r="A135" s="122"/>
      <c r="B135" s="122">
        <v>104</v>
      </c>
      <c r="C135" s="122" t="s">
        <v>405</v>
      </c>
      <c r="D135" s="287" t="s">
        <v>406</v>
      </c>
      <c r="E135" s="125">
        <v>15030</v>
      </c>
      <c r="F135" s="225">
        <v>45.47</v>
      </c>
      <c r="G135" s="223">
        <v>2.2000000000000001E-3</v>
      </c>
      <c r="H135" s="128">
        <v>1</v>
      </c>
      <c r="I135" s="194"/>
      <c r="J135" s="197">
        <v>1.4</v>
      </c>
      <c r="K135" s="197">
        <v>1.68</v>
      </c>
      <c r="L135" s="197">
        <v>2.23</v>
      </c>
      <c r="M135" s="198">
        <v>2.57</v>
      </c>
      <c r="N135" s="130"/>
      <c r="O135" s="149">
        <f t="shared" si="1275"/>
        <v>0</v>
      </c>
      <c r="P135" s="187"/>
      <c r="Q135" s="149">
        <f t="shared" si="1275"/>
        <v>0</v>
      </c>
      <c r="R135" s="149">
        <v>67</v>
      </c>
      <c r="S135" s="149">
        <v>45829038.795335993</v>
      </c>
      <c r="T135" s="149"/>
      <c r="U135" s="149"/>
      <c r="V135" s="132">
        <v>67</v>
      </c>
      <c r="W135" s="149">
        <f t="shared" si="1274"/>
        <v>45829038.795335993</v>
      </c>
      <c r="X135" s="130"/>
      <c r="Y135" s="149">
        <f t="shared" si="1214"/>
        <v>0</v>
      </c>
      <c r="Z135" s="130"/>
      <c r="AA135" s="149">
        <f t="shared" si="1215"/>
        <v>0</v>
      </c>
      <c r="AB135" s="130"/>
      <c r="AC135" s="149">
        <f t="shared" si="1216"/>
        <v>0</v>
      </c>
      <c r="AD135" s="132"/>
      <c r="AE135" s="149">
        <f t="shared" si="1217"/>
        <v>0</v>
      </c>
      <c r="AF135" s="132"/>
      <c r="AG135" s="149">
        <f t="shared" si="1218"/>
        <v>0</v>
      </c>
      <c r="AH135" s="132"/>
      <c r="AI135" s="149">
        <f t="shared" si="1219"/>
        <v>0</v>
      </c>
      <c r="AJ135" s="132"/>
      <c r="AK135" s="149"/>
      <c r="AL135" s="149"/>
      <c r="AM135" s="149"/>
      <c r="AN135" s="130"/>
      <c r="AO135" s="149">
        <f t="shared" si="1220"/>
        <v>0</v>
      </c>
      <c r="AP135" s="132"/>
      <c r="AQ135" s="149">
        <f t="shared" si="1221"/>
        <v>0</v>
      </c>
      <c r="AR135" s="130"/>
      <c r="AS135" s="149">
        <f t="shared" si="1222"/>
        <v>0</v>
      </c>
      <c r="AT135" s="130"/>
      <c r="AU135" s="149">
        <f t="shared" si="1223"/>
        <v>0</v>
      </c>
      <c r="AV135" s="132"/>
      <c r="AW135" s="149">
        <f t="shared" si="1224"/>
        <v>0</v>
      </c>
      <c r="AX135" s="132"/>
      <c r="AY135" s="149">
        <f t="shared" si="1225"/>
        <v>0</v>
      </c>
      <c r="AZ135" s="130"/>
      <c r="BA135" s="149">
        <f t="shared" si="1226"/>
        <v>0</v>
      </c>
      <c r="BB135" s="130"/>
      <c r="BC135" s="149">
        <f t="shared" si="1227"/>
        <v>0</v>
      </c>
      <c r="BD135" s="130"/>
      <c r="BE135" s="149">
        <f t="shared" si="1228"/>
        <v>0</v>
      </c>
      <c r="BF135" s="130"/>
      <c r="BG135" s="149">
        <f t="shared" si="1229"/>
        <v>0</v>
      </c>
      <c r="BH135" s="130"/>
      <c r="BI135" s="149">
        <f t="shared" si="1272"/>
        <v>0</v>
      </c>
      <c r="BJ135" s="132">
        <v>0</v>
      </c>
      <c r="BK135" s="132">
        <v>0</v>
      </c>
      <c r="BL135" s="130"/>
      <c r="BM135" s="149">
        <f t="shared" si="1231"/>
        <v>0</v>
      </c>
      <c r="BN135" s="130"/>
      <c r="BO135" s="149">
        <f t="shared" si="1232"/>
        <v>0</v>
      </c>
      <c r="BP135" s="130"/>
      <c r="BQ135" s="149">
        <f t="shared" si="1233"/>
        <v>0</v>
      </c>
      <c r="BR135" s="130"/>
      <c r="BS135" s="149">
        <f t="shared" si="1234"/>
        <v>0</v>
      </c>
      <c r="BT135" s="130"/>
      <c r="BU135" s="149">
        <f t="shared" si="1235"/>
        <v>0</v>
      </c>
      <c r="BV135" s="130"/>
      <c r="BW135" s="149">
        <f t="shared" si="1236"/>
        <v>0</v>
      </c>
      <c r="BX135" s="130"/>
      <c r="BY135" s="149">
        <f t="shared" si="1237"/>
        <v>0</v>
      </c>
      <c r="BZ135" s="130"/>
      <c r="CA135" s="149">
        <f t="shared" si="1238"/>
        <v>0</v>
      </c>
      <c r="CB135" s="134"/>
      <c r="CC135" s="149">
        <f t="shared" si="1276"/>
        <v>0</v>
      </c>
      <c r="CD135" s="130"/>
      <c r="CE135" s="149">
        <f t="shared" si="1276"/>
        <v>0</v>
      </c>
      <c r="CF135" s="132"/>
      <c r="CG135" s="149">
        <f t="shared" si="1240"/>
        <v>0</v>
      </c>
      <c r="CH135" s="130"/>
      <c r="CI135" s="149">
        <f t="shared" si="1241"/>
        <v>0</v>
      </c>
      <c r="CJ135" s="130"/>
      <c r="CK135" s="149">
        <f t="shared" si="1242"/>
        <v>0</v>
      </c>
      <c r="CL135" s="130"/>
      <c r="CM135" s="149">
        <f t="shared" si="1243"/>
        <v>0</v>
      </c>
      <c r="CN135" s="130"/>
      <c r="CO135" s="149">
        <f t="shared" si="1244"/>
        <v>0</v>
      </c>
      <c r="CP135" s="130"/>
      <c r="CQ135" s="149">
        <f t="shared" si="1256"/>
        <v>0</v>
      </c>
      <c r="CR135" s="130"/>
      <c r="CS135" s="149">
        <f t="shared" si="1256"/>
        <v>0</v>
      </c>
      <c r="CT135" s="130"/>
      <c r="CU135" s="149">
        <f t="shared" si="1257"/>
        <v>0</v>
      </c>
      <c r="CV135" s="132"/>
      <c r="CW135" s="149">
        <f t="shared" si="1245"/>
        <v>0</v>
      </c>
      <c r="CX135" s="132"/>
      <c r="CY135" s="149">
        <f t="shared" si="1258"/>
        <v>0</v>
      </c>
      <c r="CZ135" s="132"/>
      <c r="DA135" s="149">
        <f t="shared" si="1259"/>
        <v>0</v>
      </c>
      <c r="DB135" s="130"/>
      <c r="DC135" s="149">
        <f t="shared" si="1260"/>
        <v>0</v>
      </c>
      <c r="DD135" s="130"/>
      <c r="DE135" s="149">
        <f t="shared" si="1261"/>
        <v>0</v>
      </c>
      <c r="DF135" s="130">
        <v>0</v>
      </c>
      <c r="DG135" s="149">
        <v>0</v>
      </c>
      <c r="DH135" s="132"/>
      <c r="DI135" s="149">
        <f t="shared" si="1262"/>
        <v>0</v>
      </c>
      <c r="DJ135" s="130"/>
      <c r="DK135" s="149">
        <f t="shared" si="1263"/>
        <v>0</v>
      </c>
      <c r="DL135" s="130"/>
      <c r="DM135" s="149">
        <f t="shared" si="1264"/>
        <v>0</v>
      </c>
      <c r="DN135" s="130"/>
      <c r="DO135" s="149">
        <f t="shared" si="1265"/>
        <v>0</v>
      </c>
      <c r="DP135" s="130"/>
      <c r="DQ135" s="149">
        <f t="shared" si="1266"/>
        <v>0</v>
      </c>
      <c r="DR135" s="130"/>
      <c r="DS135" s="149">
        <f t="shared" si="1267"/>
        <v>0</v>
      </c>
      <c r="DT135" s="130"/>
      <c r="DU135" s="149">
        <f t="shared" si="1268"/>
        <v>0</v>
      </c>
      <c r="DV135" s="130"/>
      <c r="DW135" s="149">
        <f t="shared" si="1269"/>
        <v>0</v>
      </c>
      <c r="DX135" s="130"/>
      <c r="DY135" s="149">
        <f t="shared" si="1270"/>
        <v>0</v>
      </c>
      <c r="DZ135" s="130"/>
      <c r="EA135" s="149">
        <f t="shared" si="1246"/>
        <v>0</v>
      </c>
      <c r="EB135" s="130"/>
      <c r="EC135" s="149">
        <f t="shared" si="1247"/>
        <v>0</v>
      </c>
      <c r="ED135" s="130"/>
      <c r="EE135" s="149">
        <f t="shared" si="1248"/>
        <v>0</v>
      </c>
      <c r="EF135" s="130"/>
      <c r="EG135" s="149">
        <f t="shared" si="1249"/>
        <v>0</v>
      </c>
      <c r="EH135" s="130"/>
      <c r="EI135" s="149"/>
      <c r="EJ135" s="130"/>
      <c r="EK135" s="149"/>
      <c r="EL135" s="130"/>
      <c r="EM135" s="149">
        <f t="shared" si="1252"/>
        <v>0</v>
      </c>
      <c r="EN135" s="130"/>
      <c r="EO135" s="149">
        <f t="shared" si="1253"/>
        <v>0</v>
      </c>
      <c r="EP135" s="130"/>
      <c r="EQ135" s="149"/>
      <c r="ER135" s="136"/>
      <c r="ES135" s="136"/>
      <c r="ET135" s="151"/>
      <c r="EU135" s="151"/>
      <c r="EV135" s="151"/>
      <c r="EW135" s="151"/>
      <c r="EX135" s="151"/>
      <c r="EY135" s="151"/>
      <c r="EZ135" s="137">
        <f t="shared" si="1012"/>
        <v>67</v>
      </c>
      <c r="FA135" s="137">
        <f t="shared" si="1012"/>
        <v>45829038.795335993</v>
      </c>
    </row>
    <row r="136" spans="1:157" s="196" customFormat="1" ht="60" customHeight="1" x14ac:dyDescent="0.25">
      <c r="A136" s="122"/>
      <c r="B136" s="122">
        <v>105</v>
      </c>
      <c r="C136" s="122" t="s">
        <v>407</v>
      </c>
      <c r="D136" s="287" t="s">
        <v>408</v>
      </c>
      <c r="E136" s="125">
        <v>15030</v>
      </c>
      <c r="F136" s="225">
        <v>61.22</v>
      </c>
      <c r="G136" s="223">
        <v>3.5999999999999999E-3</v>
      </c>
      <c r="H136" s="128">
        <v>1</v>
      </c>
      <c r="I136" s="194"/>
      <c r="J136" s="197">
        <v>1.4</v>
      </c>
      <c r="K136" s="197">
        <v>1.68</v>
      </c>
      <c r="L136" s="197">
        <v>2.23</v>
      </c>
      <c r="M136" s="198">
        <v>2.57</v>
      </c>
      <c r="N136" s="130"/>
      <c r="O136" s="149">
        <f t="shared" si="1275"/>
        <v>0</v>
      </c>
      <c r="P136" s="187"/>
      <c r="Q136" s="149">
        <f t="shared" si="1275"/>
        <v>0</v>
      </c>
      <c r="R136" s="149">
        <v>9</v>
      </c>
      <c r="S136" s="149">
        <v>8293154.3703359989</v>
      </c>
      <c r="T136" s="149"/>
      <c r="U136" s="149"/>
      <c r="V136" s="132">
        <v>9</v>
      </c>
      <c r="W136" s="149">
        <f t="shared" si="1274"/>
        <v>8293154.3703359989</v>
      </c>
      <c r="X136" s="130"/>
      <c r="Y136" s="149">
        <f t="shared" si="1214"/>
        <v>0</v>
      </c>
      <c r="Z136" s="130"/>
      <c r="AA136" s="149">
        <f t="shared" si="1215"/>
        <v>0</v>
      </c>
      <c r="AB136" s="130"/>
      <c r="AC136" s="149">
        <f t="shared" si="1216"/>
        <v>0</v>
      </c>
      <c r="AD136" s="132"/>
      <c r="AE136" s="149">
        <f t="shared" si="1217"/>
        <v>0</v>
      </c>
      <c r="AF136" s="132"/>
      <c r="AG136" s="149">
        <f t="shared" si="1218"/>
        <v>0</v>
      </c>
      <c r="AH136" s="132"/>
      <c r="AI136" s="149">
        <f t="shared" si="1219"/>
        <v>0</v>
      </c>
      <c r="AJ136" s="132"/>
      <c r="AK136" s="149"/>
      <c r="AL136" s="149"/>
      <c r="AM136" s="149"/>
      <c r="AN136" s="130"/>
      <c r="AO136" s="149">
        <f t="shared" si="1220"/>
        <v>0</v>
      </c>
      <c r="AP136" s="132"/>
      <c r="AQ136" s="149">
        <f t="shared" si="1221"/>
        <v>0</v>
      </c>
      <c r="AR136" s="130"/>
      <c r="AS136" s="149">
        <f t="shared" si="1222"/>
        <v>0</v>
      </c>
      <c r="AT136" s="130"/>
      <c r="AU136" s="149">
        <f t="shared" si="1223"/>
        <v>0</v>
      </c>
      <c r="AV136" s="132"/>
      <c r="AW136" s="149">
        <f t="shared" si="1224"/>
        <v>0</v>
      </c>
      <c r="AX136" s="132"/>
      <c r="AY136" s="149">
        <f t="shared" si="1225"/>
        <v>0</v>
      </c>
      <c r="AZ136" s="130"/>
      <c r="BA136" s="149">
        <f t="shared" si="1226"/>
        <v>0</v>
      </c>
      <c r="BB136" s="130"/>
      <c r="BC136" s="149">
        <f t="shared" si="1227"/>
        <v>0</v>
      </c>
      <c r="BD136" s="130"/>
      <c r="BE136" s="149">
        <f t="shared" si="1228"/>
        <v>0</v>
      </c>
      <c r="BF136" s="130"/>
      <c r="BG136" s="149">
        <f t="shared" si="1229"/>
        <v>0</v>
      </c>
      <c r="BH136" s="130"/>
      <c r="BI136" s="149">
        <f t="shared" si="1272"/>
        <v>0</v>
      </c>
      <c r="BJ136" s="132">
        <v>0</v>
      </c>
      <c r="BK136" s="132">
        <v>0</v>
      </c>
      <c r="BL136" s="130"/>
      <c r="BM136" s="149">
        <f t="shared" si="1231"/>
        <v>0</v>
      </c>
      <c r="BN136" s="130"/>
      <c r="BO136" s="149">
        <f t="shared" si="1232"/>
        <v>0</v>
      </c>
      <c r="BP136" s="130"/>
      <c r="BQ136" s="149">
        <f t="shared" si="1233"/>
        <v>0</v>
      </c>
      <c r="BR136" s="130"/>
      <c r="BS136" s="149">
        <f t="shared" si="1234"/>
        <v>0</v>
      </c>
      <c r="BT136" s="130"/>
      <c r="BU136" s="149">
        <f t="shared" si="1235"/>
        <v>0</v>
      </c>
      <c r="BV136" s="130"/>
      <c r="BW136" s="149">
        <f t="shared" si="1236"/>
        <v>0</v>
      </c>
      <c r="BX136" s="130"/>
      <c r="BY136" s="149">
        <f t="shared" si="1237"/>
        <v>0</v>
      </c>
      <c r="BZ136" s="130"/>
      <c r="CA136" s="149">
        <f t="shared" si="1238"/>
        <v>0</v>
      </c>
      <c r="CB136" s="134"/>
      <c r="CC136" s="149">
        <f t="shared" si="1276"/>
        <v>0</v>
      </c>
      <c r="CD136" s="130"/>
      <c r="CE136" s="149">
        <f t="shared" si="1276"/>
        <v>0</v>
      </c>
      <c r="CF136" s="132"/>
      <c r="CG136" s="149">
        <f t="shared" si="1240"/>
        <v>0</v>
      </c>
      <c r="CH136" s="130"/>
      <c r="CI136" s="149">
        <f t="shared" si="1241"/>
        <v>0</v>
      </c>
      <c r="CJ136" s="130"/>
      <c r="CK136" s="149">
        <f t="shared" si="1242"/>
        <v>0</v>
      </c>
      <c r="CL136" s="130"/>
      <c r="CM136" s="149">
        <f t="shared" si="1243"/>
        <v>0</v>
      </c>
      <c r="CN136" s="130"/>
      <c r="CO136" s="149">
        <f t="shared" si="1244"/>
        <v>0</v>
      </c>
      <c r="CP136" s="130"/>
      <c r="CQ136" s="149">
        <f t="shared" si="1256"/>
        <v>0</v>
      </c>
      <c r="CR136" s="130"/>
      <c r="CS136" s="149">
        <f t="shared" si="1256"/>
        <v>0</v>
      </c>
      <c r="CT136" s="130"/>
      <c r="CU136" s="149">
        <f t="shared" si="1257"/>
        <v>0</v>
      </c>
      <c r="CV136" s="132"/>
      <c r="CW136" s="149">
        <f t="shared" si="1245"/>
        <v>0</v>
      </c>
      <c r="CX136" s="132"/>
      <c r="CY136" s="149">
        <f t="shared" si="1258"/>
        <v>0</v>
      </c>
      <c r="CZ136" s="132"/>
      <c r="DA136" s="149">
        <f t="shared" si="1259"/>
        <v>0</v>
      </c>
      <c r="DB136" s="130"/>
      <c r="DC136" s="149">
        <f t="shared" si="1260"/>
        <v>0</v>
      </c>
      <c r="DD136" s="130"/>
      <c r="DE136" s="149">
        <f t="shared" si="1261"/>
        <v>0</v>
      </c>
      <c r="DF136" s="130">
        <v>0</v>
      </c>
      <c r="DG136" s="149">
        <v>0</v>
      </c>
      <c r="DH136" s="132"/>
      <c r="DI136" s="149">
        <f t="shared" si="1262"/>
        <v>0</v>
      </c>
      <c r="DJ136" s="130"/>
      <c r="DK136" s="149">
        <f t="shared" si="1263"/>
        <v>0</v>
      </c>
      <c r="DL136" s="130"/>
      <c r="DM136" s="149">
        <f t="shared" si="1264"/>
        <v>0</v>
      </c>
      <c r="DN136" s="130"/>
      <c r="DO136" s="149">
        <f t="shared" si="1265"/>
        <v>0</v>
      </c>
      <c r="DP136" s="130"/>
      <c r="DQ136" s="149">
        <f t="shared" si="1266"/>
        <v>0</v>
      </c>
      <c r="DR136" s="130"/>
      <c r="DS136" s="149">
        <f t="shared" si="1267"/>
        <v>0</v>
      </c>
      <c r="DT136" s="130"/>
      <c r="DU136" s="149">
        <f t="shared" si="1268"/>
        <v>0</v>
      </c>
      <c r="DV136" s="130"/>
      <c r="DW136" s="149">
        <f t="shared" si="1269"/>
        <v>0</v>
      </c>
      <c r="DX136" s="130"/>
      <c r="DY136" s="149">
        <f t="shared" si="1270"/>
        <v>0</v>
      </c>
      <c r="DZ136" s="130"/>
      <c r="EA136" s="149">
        <f t="shared" si="1246"/>
        <v>0</v>
      </c>
      <c r="EB136" s="130"/>
      <c r="EC136" s="149">
        <f t="shared" si="1247"/>
        <v>0</v>
      </c>
      <c r="ED136" s="130"/>
      <c r="EE136" s="149">
        <f t="shared" si="1248"/>
        <v>0</v>
      </c>
      <c r="EF136" s="130"/>
      <c r="EG136" s="149">
        <f t="shared" si="1249"/>
        <v>0</v>
      </c>
      <c r="EH136" s="130"/>
      <c r="EI136" s="149"/>
      <c r="EJ136" s="130"/>
      <c r="EK136" s="149"/>
      <c r="EL136" s="130"/>
      <c r="EM136" s="149">
        <f t="shared" si="1252"/>
        <v>0</v>
      </c>
      <c r="EN136" s="130"/>
      <c r="EO136" s="149">
        <f t="shared" si="1253"/>
        <v>0</v>
      </c>
      <c r="EP136" s="130"/>
      <c r="EQ136" s="149"/>
      <c r="ER136" s="136"/>
      <c r="ES136" s="136"/>
      <c r="ET136" s="151"/>
      <c r="EU136" s="151"/>
      <c r="EV136" s="151"/>
      <c r="EW136" s="151"/>
      <c r="EX136" s="151"/>
      <c r="EY136" s="151"/>
      <c r="EZ136" s="137">
        <f t="shared" si="1012"/>
        <v>9</v>
      </c>
      <c r="FA136" s="137">
        <f t="shared" si="1012"/>
        <v>8293154.3703359989</v>
      </c>
    </row>
    <row r="137" spans="1:157" s="119" customFormat="1" ht="15" x14ac:dyDescent="0.25">
      <c r="A137" s="112">
        <v>20</v>
      </c>
      <c r="B137" s="112"/>
      <c r="C137" s="192" t="s">
        <v>409</v>
      </c>
      <c r="D137" s="216" t="s">
        <v>410</v>
      </c>
      <c r="E137" s="125">
        <v>15030</v>
      </c>
      <c r="F137" s="190"/>
      <c r="G137" s="127"/>
      <c r="H137" s="115"/>
      <c r="I137" s="177"/>
      <c r="J137" s="191">
        <v>1.4</v>
      </c>
      <c r="K137" s="191">
        <v>1.68</v>
      </c>
      <c r="L137" s="191">
        <v>2.23</v>
      </c>
      <c r="M137" s="179">
        <v>2.57</v>
      </c>
      <c r="N137" s="159">
        <f t="shared" ref="N137:BY137" si="1277">SUM(N138:N143)</f>
        <v>5</v>
      </c>
      <c r="O137" s="159">
        <f t="shared" si="1277"/>
        <v>77855.399999999994</v>
      </c>
      <c r="P137" s="159">
        <f t="shared" si="1277"/>
        <v>0</v>
      </c>
      <c r="Q137" s="159">
        <f t="shared" si="1277"/>
        <v>0</v>
      </c>
      <c r="R137" s="159">
        <v>0</v>
      </c>
      <c r="S137" s="159">
        <v>0</v>
      </c>
      <c r="T137" s="159">
        <v>0</v>
      </c>
      <c r="U137" s="159">
        <v>0</v>
      </c>
      <c r="V137" s="159">
        <f t="shared" si="1277"/>
        <v>0</v>
      </c>
      <c r="W137" s="159">
        <f t="shared" si="1277"/>
        <v>0</v>
      </c>
      <c r="X137" s="159">
        <f t="shared" si="1277"/>
        <v>0</v>
      </c>
      <c r="Y137" s="159">
        <f t="shared" si="1277"/>
        <v>0</v>
      </c>
      <c r="Z137" s="159">
        <f t="shared" si="1277"/>
        <v>0</v>
      </c>
      <c r="AA137" s="159">
        <f t="shared" si="1277"/>
        <v>0</v>
      </c>
      <c r="AB137" s="159">
        <f t="shared" si="1277"/>
        <v>0</v>
      </c>
      <c r="AC137" s="159">
        <f t="shared" si="1277"/>
        <v>0</v>
      </c>
      <c r="AD137" s="159">
        <f t="shared" si="1277"/>
        <v>100</v>
      </c>
      <c r="AE137" s="159">
        <f t="shared" si="1277"/>
        <v>1557108</v>
      </c>
      <c r="AF137" s="159">
        <f t="shared" si="1277"/>
        <v>0</v>
      </c>
      <c r="AG137" s="159">
        <f t="shared" si="1277"/>
        <v>0</v>
      </c>
      <c r="AH137" s="159">
        <f t="shared" si="1277"/>
        <v>0</v>
      </c>
      <c r="AI137" s="159">
        <f t="shared" si="1277"/>
        <v>0</v>
      </c>
      <c r="AJ137" s="159">
        <f t="shared" si="1277"/>
        <v>0</v>
      </c>
      <c r="AK137" s="159">
        <f t="shared" si="1277"/>
        <v>0</v>
      </c>
      <c r="AL137" s="159">
        <f t="shared" si="1277"/>
        <v>20</v>
      </c>
      <c r="AM137" s="159">
        <f t="shared" si="1277"/>
        <v>373705.92</v>
      </c>
      <c r="AN137" s="159">
        <f t="shared" si="1277"/>
        <v>29</v>
      </c>
      <c r="AO137" s="159">
        <f t="shared" si="1277"/>
        <v>840838.31999999983</v>
      </c>
      <c r="AP137" s="159">
        <f t="shared" si="1277"/>
        <v>0</v>
      </c>
      <c r="AQ137" s="159">
        <f t="shared" si="1277"/>
        <v>0</v>
      </c>
      <c r="AR137" s="159">
        <f t="shared" si="1277"/>
        <v>0</v>
      </c>
      <c r="AS137" s="159">
        <f t="shared" si="1277"/>
        <v>0</v>
      </c>
      <c r="AT137" s="159">
        <f t="shared" si="1277"/>
        <v>0</v>
      </c>
      <c r="AU137" s="159">
        <f t="shared" si="1277"/>
        <v>0</v>
      </c>
      <c r="AV137" s="159">
        <f t="shared" si="1277"/>
        <v>0</v>
      </c>
      <c r="AW137" s="159">
        <f t="shared" si="1277"/>
        <v>0</v>
      </c>
      <c r="AX137" s="159">
        <f t="shared" si="1277"/>
        <v>0</v>
      </c>
      <c r="AY137" s="159">
        <f t="shared" si="1277"/>
        <v>0</v>
      </c>
      <c r="AZ137" s="159">
        <f t="shared" si="1277"/>
        <v>0</v>
      </c>
      <c r="BA137" s="159">
        <f t="shared" si="1277"/>
        <v>0</v>
      </c>
      <c r="BB137" s="159">
        <f t="shared" si="1277"/>
        <v>92</v>
      </c>
      <c r="BC137" s="159">
        <f t="shared" si="1277"/>
        <v>2008248.48</v>
      </c>
      <c r="BD137" s="159">
        <f t="shared" si="1277"/>
        <v>50</v>
      </c>
      <c r="BE137" s="159">
        <f t="shared" si="1277"/>
        <v>778554</v>
      </c>
      <c r="BF137" s="159">
        <f t="shared" si="1277"/>
        <v>19</v>
      </c>
      <c r="BG137" s="159">
        <f t="shared" si="1277"/>
        <v>295850.51999999996</v>
      </c>
      <c r="BH137" s="159">
        <f t="shared" si="1277"/>
        <v>24</v>
      </c>
      <c r="BI137" s="159">
        <f t="shared" si="1277"/>
        <v>373705.92</v>
      </c>
      <c r="BJ137" s="121">
        <v>0</v>
      </c>
      <c r="BK137" s="121">
        <v>0</v>
      </c>
      <c r="BL137" s="159">
        <f t="shared" si="1277"/>
        <v>18</v>
      </c>
      <c r="BM137" s="159">
        <f t="shared" si="1277"/>
        <v>280279.44</v>
      </c>
      <c r="BN137" s="159">
        <f t="shared" si="1277"/>
        <v>0</v>
      </c>
      <c r="BO137" s="159">
        <f t="shared" si="1277"/>
        <v>0</v>
      </c>
      <c r="BP137" s="159">
        <f t="shared" si="1277"/>
        <v>15</v>
      </c>
      <c r="BQ137" s="159">
        <f t="shared" si="1277"/>
        <v>233566.19999999998</v>
      </c>
      <c r="BR137" s="159">
        <f t="shared" si="1277"/>
        <v>100</v>
      </c>
      <c r="BS137" s="159">
        <f t="shared" si="1277"/>
        <v>1818772.21386</v>
      </c>
      <c r="BT137" s="159">
        <f t="shared" si="1277"/>
        <v>81</v>
      </c>
      <c r="BU137" s="159">
        <f t="shared" si="1277"/>
        <v>1261257.4799999997</v>
      </c>
      <c r="BV137" s="159">
        <f t="shared" si="1277"/>
        <v>0</v>
      </c>
      <c r="BW137" s="159">
        <f t="shared" si="1277"/>
        <v>0</v>
      </c>
      <c r="BX137" s="159">
        <f t="shared" si="1277"/>
        <v>0</v>
      </c>
      <c r="BY137" s="159">
        <f t="shared" si="1277"/>
        <v>0</v>
      </c>
      <c r="BZ137" s="159">
        <f t="shared" ref="BZ137:EK137" si="1278">SUM(BZ138:BZ143)</f>
        <v>1</v>
      </c>
      <c r="CA137" s="159">
        <f t="shared" si="1278"/>
        <v>15571.08</v>
      </c>
      <c r="CB137" s="159">
        <f t="shared" si="1278"/>
        <v>0</v>
      </c>
      <c r="CC137" s="159">
        <f t="shared" si="1278"/>
        <v>0</v>
      </c>
      <c r="CD137" s="159">
        <f t="shared" si="1278"/>
        <v>42</v>
      </c>
      <c r="CE137" s="159">
        <f t="shared" si="1278"/>
        <v>653985.36</v>
      </c>
      <c r="CF137" s="159">
        <f t="shared" si="1278"/>
        <v>15</v>
      </c>
      <c r="CG137" s="159">
        <f t="shared" si="1278"/>
        <v>233566.19999999998</v>
      </c>
      <c r="CH137" s="159">
        <f t="shared" si="1278"/>
        <v>4</v>
      </c>
      <c r="CI137" s="159">
        <f t="shared" si="1278"/>
        <v>62284.32</v>
      </c>
      <c r="CJ137" s="159">
        <f t="shared" si="1278"/>
        <v>0</v>
      </c>
      <c r="CK137" s="159">
        <f t="shared" si="1278"/>
        <v>0</v>
      </c>
      <c r="CL137" s="159">
        <f t="shared" si="1278"/>
        <v>0</v>
      </c>
      <c r="CM137" s="159">
        <f t="shared" si="1278"/>
        <v>0</v>
      </c>
      <c r="CN137" s="159">
        <f t="shared" si="1278"/>
        <v>20</v>
      </c>
      <c r="CO137" s="159">
        <f t="shared" si="1278"/>
        <v>311421.59999999998</v>
      </c>
      <c r="CP137" s="159">
        <f t="shared" si="1278"/>
        <v>12</v>
      </c>
      <c r="CQ137" s="159">
        <f t="shared" si="1278"/>
        <v>224223.552</v>
      </c>
      <c r="CR137" s="159">
        <f t="shared" si="1278"/>
        <v>0</v>
      </c>
      <c r="CS137" s="159">
        <f t="shared" si="1278"/>
        <v>0</v>
      </c>
      <c r="CT137" s="159">
        <f t="shared" si="1278"/>
        <v>0</v>
      </c>
      <c r="CU137" s="159">
        <f t="shared" si="1278"/>
        <v>0</v>
      </c>
      <c r="CV137" s="159">
        <f t="shared" si="1278"/>
        <v>0</v>
      </c>
      <c r="CW137" s="159">
        <f t="shared" si="1278"/>
        <v>0</v>
      </c>
      <c r="CX137" s="159">
        <f t="shared" si="1278"/>
        <v>0</v>
      </c>
      <c r="CY137" s="159">
        <f t="shared" si="1278"/>
        <v>0</v>
      </c>
      <c r="CZ137" s="159">
        <f t="shared" si="1278"/>
        <v>0</v>
      </c>
      <c r="DA137" s="159">
        <f t="shared" si="1278"/>
        <v>0</v>
      </c>
      <c r="DB137" s="159">
        <f t="shared" si="1278"/>
        <v>0</v>
      </c>
      <c r="DC137" s="159">
        <f t="shared" si="1278"/>
        <v>0</v>
      </c>
      <c r="DD137" s="159">
        <f t="shared" si="1278"/>
        <v>0</v>
      </c>
      <c r="DE137" s="159">
        <f t="shared" si="1278"/>
        <v>0</v>
      </c>
      <c r="DF137" s="159">
        <v>1</v>
      </c>
      <c r="DG137" s="159">
        <v>18685.3</v>
      </c>
      <c r="DH137" s="159">
        <f t="shared" si="1278"/>
        <v>32</v>
      </c>
      <c r="DI137" s="159">
        <f t="shared" si="1278"/>
        <v>597929.47200000007</v>
      </c>
      <c r="DJ137" s="159">
        <f t="shared" si="1278"/>
        <v>0</v>
      </c>
      <c r="DK137" s="159">
        <f t="shared" si="1278"/>
        <v>0</v>
      </c>
      <c r="DL137" s="159">
        <f t="shared" si="1278"/>
        <v>0</v>
      </c>
      <c r="DM137" s="159">
        <f t="shared" si="1278"/>
        <v>0</v>
      </c>
      <c r="DN137" s="159">
        <f t="shared" si="1278"/>
        <v>10</v>
      </c>
      <c r="DO137" s="159">
        <f t="shared" si="1278"/>
        <v>186852.96</v>
      </c>
      <c r="DP137" s="159">
        <f t="shared" si="1278"/>
        <v>12</v>
      </c>
      <c r="DQ137" s="159">
        <f t="shared" si="1278"/>
        <v>224223.552</v>
      </c>
      <c r="DR137" s="159">
        <f t="shared" si="1278"/>
        <v>7</v>
      </c>
      <c r="DS137" s="159">
        <f t="shared" si="1278"/>
        <v>130797.07199999999</v>
      </c>
      <c r="DT137" s="159">
        <f t="shared" si="1278"/>
        <v>0</v>
      </c>
      <c r="DU137" s="159">
        <f t="shared" si="1278"/>
        <v>0</v>
      </c>
      <c r="DV137" s="159">
        <f t="shared" si="1278"/>
        <v>1</v>
      </c>
      <c r="DW137" s="159">
        <f t="shared" si="1278"/>
        <v>18685.296000000002</v>
      </c>
      <c r="DX137" s="159">
        <f t="shared" si="1278"/>
        <v>1</v>
      </c>
      <c r="DY137" s="159">
        <f t="shared" si="1278"/>
        <v>18685.296000000002</v>
      </c>
      <c r="DZ137" s="159">
        <f t="shared" si="1278"/>
        <v>0</v>
      </c>
      <c r="EA137" s="159">
        <f t="shared" si="1278"/>
        <v>0</v>
      </c>
      <c r="EB137" s="159">
        <f t="shared" si="1278"/>
        <v>0</v>
      </c>
      <c r="EC137" s="159">
        <f t="shared" si="1278"/>
        <v>0</v>
      </c>
      <c r="ED137" s="159">
        <f t="shared" si="1278"/>
        <v>0</v>
      </c>
      <c r="EE137" s="159">
        <f t="shared" si="1278"/>
        <v>0</v>
      </c>
      <c r="EF137" s="159">
        <f t="shared" si="1278"/>
        <v>0</v>
      </c>
      <c r="EG137" s="159">
        <f t="shared" si="1278"/>
        <v>0</v>
      </c>
      <c r="EH137" s="159">
        <f t="shared" si="1278"/>
        <v>0</v>
      </c>
      <c r="EI137" s="159">
        <f t="shared" si="1278"/>
        <v>0</v>
      </c>
      <c r="EJ137" s="159">
        <f t="shared" si="1278"/>
        <v>0</v>
      </c>
      <c r="EK137" s="159">
        <f t="shared" si="1278"/>
        <v>0</v>
      </c>
      <c r="EL137" s="159">
        <f t="shared" ref="EL137:FA137" si="1279">SUM(EL138:EL143)</f>
        <v>0</v>
      </c>
      <c r="EM137" s="159">
        <f t="shared" si="1279"/>
        <v>0</v>
      </c>
      <c r="EN137" s="159">
        <f t="shared" si="1279"/>
        <v>0</v>
      </c>
      <c r="EO137" s="159">
        <f t="shared" si="1279"/>
        <v>0</v>
      </c>
      <c r="EP137" s="159">
        <f t="shared" si="1279"/>
        <v>0</v>
      </c>
      <c r="EQ137" s="159">
        <f t="shared" si="1279"/>
        <v>0</v>
      </c>
      <c r="ER137" s="159">
        <f t="shared" si="1279"/>
        <v>0</v>
      </c>
      <c r="ES137" s="159">
        <f t="shared" si="1279"/>
        <v>0</v>
      </c>
      <c r="ET137" s="159">
        <f t="shared" si="1279"/>
        <v>0</v>
      </c>
      <c r="EU137" s="159">
        <f t="shared" si="1279"/>
        <v>0</v>
      </c>
      <c r="EV137" s="159">
        <f t="shared" si="1279"/>
        <v>0</v>
      </c>
      <c r="EW137" s="159">
        <f t="shared" si="1279"/>
        <v>0</v>
      </c>
      <c r="EX137" s="159"/>
      <c r="EY137" s="159"/>
      <c r="EZ137" s="159">
        <f t="shared" si="1279"/>
        <v>711</v>
      </c>
      <c r="FA137" s="159">
        <f t="shared" si="1279"/>
        <v>12596652.95386</v>
      </c>
    </row>
    <row r="138" spans="1:157" s="2" customFormat="1" x14ac:dyDescent="0.25">
      <c r="A138" s="122"/>
      <c r="B138" s="122">
        <v>106</v>
      </c>
      <c r="C138" s="123" t="s">
        <v>411</v>
      </c>
      <c r="D138" s="215" t="s">
        <v>412</v>
      </c>
      <c r="E138" s="125">
        <v>15030</v>
      </c>
      <c r="F138" s="126">
        <v>0.74</v>
      </c>
      <c r="G138" s="127"/>
      <c r="H138" s="128">
        <v>1</v>
      </c>
      <c r="I138" s="194"/>
      <c r="J138" s="183">
        <v>1.4</v>
      </c>
      <c r="K138" s="183">
        <v>1.68</v>
      </c>
      <c r="L138" s="183">
        <v>2.23</v>
      </c>
      <c r="M138" s="186">
        <v>2.57</v>
      </c>
      <c r="N138" s="130">
        <v>5</v>
      </c>
      <c r="O138" s="131">
        <f t="shared" ref="O138:Q142" si="1280">N138*$E138*$F138*$H138*$J138*O$11</f>
        <v>77855.399999999994</v>
      </c>
      <c r="P138" s="187"/>
      <c r="Q138" s="131">
        <f t="shared" si="1280"/>
        <v>0</v>
      </c>
      <c r="R138" s="131"/>
      <c r="S138" s="131">
        <v>0</v>
      </c>
      <c r="T138" s="131"/>
      <c r="U138" s="131"/>
      <c r="V138" s="132"/>
      <c r="W138" s="131">
        <f t="shared" ref="W138:W142" si="1281">V138*$E138*$F138*$H138*$J138*W$11</f>
        <v>0</v>
      </c>
      <c r="X138" s="130"/>
      <c r="Y138" s="131">
        <f t="shared" ref="Y138:Y142" si="1282">X138*$E138*$F138*$H138*$J138*Y$11</f>
        <v>0</v>
      </c>
      <c r="Z138" s="130"/>
      <c r="AA138" s="131">
        <f t="shared" ref="AA138:AA142" si="1283">Z138*$E138*$F138*$H138*$J138*AA$11</f>
        <v>0</v>
      </c>
      <c r="AB138" s="130"/>
      <c r="AC138" s="131">
        <f t="shared" ref="AC138:AC142" si="1284">AB138*$E138*$F138*$H138*$J138*AC$11</f>
        <v>0</v>
      </c>
      <c r="AD138" s="139">
        <v>100</v>
      </c>
      <c r="AE138" s="131">
        <f t="shared" ref="AE138:AE142" si="1285">AD138*$E138*$F138*$H138*$J138*AE$11</f>
        <v>1557108</v>
      </c>
      <c r="AF138" s="132"/>
      <c r="AG138" s="131">
        <f t="shared" ref="AG138:AG142" si="1286">AF138*$E138*$F138*$H138*$J138*AG$11</f>
        <v>0</v>
      </c>
      <c r="AH138" s="132"/>
      <c r="AI138" s="131">
        <f t="shared" ref="AI138:AI142" si="1287">AH138*$E138*$F138*$H138*$J138*AI$11</f>
        <v>0</v>
      </c>
      <c r="AJ138" s="132"/>
      <c r="AK138" s="132"/>
      <c r="AL138" s="132">
        <v>20</v>
      </c>
      <c r="AM138" s="135">
        <f t="shared" ref="AM138:AM143" si="1288">SUM(AL138*$E138*$F138*$H138*$K138*$AM$11)</f>
        <v>373705.92</v>
      </c>
      <c r="AN138" s="130">
        <v>10</v>
      </c>
      <c r="AO138" s="131">
        <f t="shared" ref="AO138:AO142" si="1289">AN138*$E138*$F138*$H138*$J138*AO$11</f>
        <v>155710.79999999999</v>
      </c>
      <c r="AP138" s="132"/>
      <c r="AQ138" s="131">
        <f t="shared" ref="AQ138:AQ142" si="1290">AP138*$E138*$F138*$H138*$J138*AQ$11</f>
        <v>0</v>
      </c>
      <c r="AR138" s="130"/>
      <c r="AS138" s="131">
        <f t="shared" ref="AS138:AS142" si="1291">AR138*$E138*$F138*$H138*$J138*AS$11</f>
        <v>0</v>
      </c>
      <c r="AT138" s="151"/>
      <c r="AU138" s="131">
        <f t="shared" ref="AU138:AU142" si="1292">AT138*$E138*$F138*$H138*$J138*AU$11</f>
        <v>0</v>
      </c>
      <c r="AV138" s="132"/>
      <c r="AW138" s="131">
        <f t="shared" ref="AW138:AW142" si="1293">AV138*$E138*$F138*$H138*$J138*AW$11</f>
        <v>0</v>
      </c>
      <c r="AX138" s="132"/>
      <c r="AY138" s="131">
        <f t="shared" ref="AY138:AY142" si="1294">AX138*$E138*$F138*$H138*$J138*AY$11</f>
        <v>0</v>
      </c>
      <c r="AZ138" s="130"/>
      <c r="BA138" s="131">
        <f t="shared" ref="BA138:BA142" si="1295">AZ138*$E138*$F138*$H138*$J138*BA$11</f>
        <v>0</v>
      </c>
      <c r="BB138" s="130">
        <v>20</v>
      </c>
      <c r="BC138" s="131">
        <f t="shared" ref="BC138:BC142" si="1296">BB138*$E138*$F138*$H138*$J138*BC$11</f>
        <v>311421.59999999998</v>
      </c>
      <c r="BD138" s="130">
        <v>50</v>
      </c>
      <c r="BE138" s="131">
        <f t="shared" ref="BE138:BE142" si="1297">BD138*$E138*$F138*$H138*$J138*BE$11</f>
        <v>778554</v>
      </c>
      <c r="BF138" s="188">
        <f>20-1</f>
        <v>19</v>
      </c>
      <c r="BG138" s="131">
        <f t="shared" ref="BG138:BG142" si="1298">BF138*$E138*$F138*$H138*$J138*BG$11</f>
        <v>295850.51999999996</v>
      </c>
      <c r="BH138" s="130">
        <v>24</v>
      </c>
      <c r="BI138" s="131">
        <f t="shared" ref="BI138:BI142" si="1299">BH138*$E138*$F138*$H138*$J138*BI$11</f>
        <v>373705.92</v>
      </c>
      <c r="BJ138" s="132">
        <v>0</v>
      </c>
      <c r="BK138" s="132">
        <v>0</v>
      </c>
      <c r="BL138" s="130">
        <v>18</v>
      </c>
      <c r="BM138" s="131">
        <f t="shared" ref="BM138:BM142" si="1300">BL138*$E138*$F138*$H138*$J138*BM$11</f>
        <v>280279.44</v>
      </c>
      <c r="BN138" s="130"/>
      <c r="BO138" s="131">
        <f t="shared" ref="BO138:BO142" si="1301">BN138*$E138*$F138*$H138*$J138*BO$11</f>
        <v>0</v>
      </c>
      <c r="BP138" s="130">
        <v>15</v>
      </c>
      <c r="BQ138" s="131">
        <f t="shared" ref="BQ138:BQ142" si="1302">BP138*$E138*$F138*$H138*$J138*BQ$11</f>
        <v>233566.19999999998</v>
      </c>
      <c r="BR138" s="130">
        <v>100</v>
      </c>
      <c r="BS138" s="131">
        <f>(BR138*$E138*$F138*$H138*$J138*BS$11)/12*11+(BR138*$E138*$F138*$H138*$J138*BS$11*$BS$12)/12</f>
        <v>1818772.21386</v>
      </c>
      <c r="BT138" s="130">
        <v>81</v>
      </c>
      <c r="BU138" s="131">
        <f t="shared" ref="BU138:BU142" si="1303">BT138*$E138*$F138*$H138*$J138*BU$11</f>
        <v>1261257.4799999997</v>
      </c>
      <c r="BV138" s="130"/>
      <c r="BW138" s="131">
        <f t="shared" ref="BW138:BW142" si="1304">BV138*$E138*$F138*$H138*$J138*BW$11</f>
        <v>0</v>
      </c>
      <c r="BX138" s="130"/>
      <c r="BY138" s="131">
        <f t="shared" ref="BY138:BY142" si="1305">BX138*$E138*$F138*$H138*$J138*BY$11</f>
        <v>0</v>
      </c>
      <c r="BZ138" s="130">
        <v>1</v>
      </c>
      <c r="CA138" s="131">
        <f t="shared" ref="CA138:CA142" si="1306">BZ138*$E138*$F138*$H138*$J138*CA$11</f>
        <v>15571.08</v>
      </c>
      <c r="CB138" s="134"/>
      <c r="CC138" s="131">
        <f t="shared" ref="CC138:CE142" si="1307">CB138*$E138*$F138*$H138*$J138*CC$11</f>
        <v>0</v>
      </c>
      <c r="CD138" s="130">
        <v>42</v>
      </c>
      <c r="CE138" s="131">
        <f t="shared" si="1307"/>
        <v>653985.36</v>
      </c>
      <c r="CF138" s="132">
        <v>15</v>
      </c>
      <c r="CG138" s="131">
        <f t="shared" ref="CG138:CG142" si="1308">CF138*$E138*$F138*$H138*$J138*CG$11</f>
        <v>233566.19999999998</v>
      </c>
      <c r="CH138" s="130">
        <v>4</v>
      </c>
      <c r="CI138" s="131">
        <f t="shared" ref="CI138:CI142" si="1309">CH138*$E138*$F138*$H138*$J138*CI$11</f>
        <v>62284.32</v>
      </c>
      <c r="CJ138" s="130"/>
      <c r="CK138" s="131">
        <f t="shared" ref="CK138:CK142" si="1310">CJ138*$E138*$F138*$H138*$J138*CK$11</f>
        <v>0</v>
      </c>
      <c r="CL138" s="130"/>
      <c r="CM138" s="131">
        <f t="shared" ref="CM138:CM142" si="1311">CL138*$E138*$F138*$H138*$J138*CM$11</f>
        <v>0</v>
      </c>
      <c r="CN138" s="130">
        <v>20</v>
      </c>
      <c r="CO138" s="131">
        <f t="shared" ref="CO138:CO142" si="1312">CN138*$E138*$F138*$H138*$J138*CO$11</f>
        <v>311421.59999999998</v>
      </c>
      <c r="CP138" s="130">
        <v>12</v>
      </c>
      <c r="CQ138" s="135">
        <f>SUM(CP138*$E138*$F138*$H138*$K138*$CQ$11)</f>
        <v>224223.552</v>
      </c>
      <c r="CR138" s="130"/>
      <c r="CS138" s="135">
        <f>SUM(CR138*$E138*$F138*$H138*$K138*$CQ$11)</f>
        <v>0</v>
      </c>
      <c r="CT138" s="130"/>
      <c r="CU138" s="135">
        <f t="shared" ref="CU138" si="1313">SUM(CT138*$E138*$F138*$H138*$K138*$CQ$11)</f>
        <v>0</v>
      </c>
      <c r="CV138" s="132"/>
      <c r="CW138" s="135">
        <f t="shared" ref="CW138" si="1314">SUM(CV138*$E138*$F138*$H138*$K138*$CQ$11)</f>
        <v>0</v>
      </c>
      <c r="CX138" s="132"/>
      <c r="CY138" s="135">
        <f t="shared" ref="CY138" si="1315">SUM(CX138*$E138*$F138*$H138*$K138*$CQ$11)</f>
        <v>0</v>
      </c>
      <c r="CZ138" s="132"/>
      <c r="DA138" s="135">
        <f t="shared" ref="DA138" si="1316">SUM(CZ138*$E138*$F138*$H138*$K138*$CQ$11)</f>
        <v>0</v>
      </c>
      <c r="DB138" s="130"/>
      <c r="DC138" s="135">
        <f t="shared" ref="DC138" si="1317">SUM(DB138*$E138*$F138*$H138*$K138*$CQ$11)</f>
        <v>0</v>
      </c>
      <c r="DD138" s="130"/>
      <c r="DE138" s="135">
        <f t="shared" ref="DE138" si="1318">SUM(DD138*$E138*$F138*$H138*$K138*$CQ$11)</f>
        <v>0</v>
      </c>
      <c r="DF138" s="130">
        <v>1</v>
      </c>
      <c r="DG138" s="135">
        <v>18685.3</v>
      </c>
      <c r="DH138" s="132">
        <v>32</v>
      </c>
      <c r="DI138" s="135">
        <f t="shared" ref="DI138" si="1319">SUM(DH138*$E138*$F138*$H138*$K138*$CQ$11)</f>
        <v>597929.47200000007</v>
      </c>
      <c r="DJ138" s="130"/>
      <c r="DK138" s="135">
        <f t="shared" ref="DK138" si="1320">SUM(DJ138*$E138*$F138*$H138*$K138*$CQ$11)</f>
        <v>0</v>
      </c>
      <c r="DL138" s="130"/>
      <c r="DM138" s="135">
        <f t="shared" ref="DM138" si="1321">SUM(DL138*$E138*$F138*$H138*$K138*$CQ$11)</f>
        <v>0</v>
      </c>
      <c r="DN138" s="130">
        <v>10</v>
      </c>
      <c r="DO138" s="135">
        <f t="shared" ref="DO138" si="1322">SUM(DN138*$E138*$F138*$H138*$K138*$CQ$11)</f>
        <v>186852.96</v>
      </c>
      <c r="DP138" s="130">
        <v>12</v>
      </c>
      <c r="DQ138" s="135">
        <f t="shared" ref="DQ138" si="1323">SUM(DP138*$E138*$F138*$H138*$K138*$CQ$11)</f>
        <v>224223.552</v>
      </c>
      <c r="DR138" s="130">
        <v>7</v>
      </c>
      <c r="DS138" s="135">
        <f t="shared" ref="DS138" si="1324">SUM(DR138*$E138*$F138*$H138*$K138*$CQ$11)</f>
        <v>130797.07199999999</v>
      </c>
      <c r="DT138" s="130"/>
      <c r="DU138" s="135">
        <f t="shared" ref="DU138" si="1325">SUM(DT138*$E138*$F138*$H138*$K138*$CQ$11)</f>
        <v>0</v>
      </c>
      <c r="DV138" s="130">
        <v>1</v>
      </c>
      <c r="DW138" s="135">
        <f t="shared" ref="DW138" si="1326">SUM(DV138*$E138*$F138*$H138*$K138*$CQ$11)</f>
        <v>18685.296000000002</v>
      </c>
      <c r="DX138" s="130">
        <f>ROUND(1*0.75,0)</f>
        <v>1</v>
      </c>
      <c r="DY138" s="135">
        <f t="shared" ref="DY138" si="1327">SUM(DX138*$E138*$F138*$H138*$K138*$CQ$11)</f>
        <v>18685.296000000002</v>
      </c>
      <c r="DZ138" s="130"/>
      <c r="EA138" s="135">
        <f t="shared" ref="EA138:EA142" si="1328">SUM(DZ138*$E138*$F138*$H138*$L138*EC$11)</f>
        <v>0</v>
      </c>
      <c r="EB138" s="130"/>
      <c r="EC138" s="135">
        <f t="shared" ref="EC138:EC142" si="1329">SUM(EB138*$E138*$F138*$H138*$M138*EC$11)</f>
        <v>0</v>
      </c>
      <c r="ED138" s="130"/>
      <c r="EE138" s="131">
        <f t="shared" ref="EE138:EE142" si="1330">ED138*$E138*$F138*$H138*$J138*EE$11</f>
        <v>0</v>
      </c>
      <c r="EF138" s="130"/>
      <c r="EG138" s="131">
        <f t="shared" ref="EG138:EG142" si="1331">EF138*$E138*$F138*$H138*$J138*EG$11</f>
        <v>0</v>
      </c>
      <c r="EH138" s="130"/>
      <c r="EI138" s="132"/>
      <c r="EJ138" s="130"/>
      <c r="EK138" s="132"/>
      <c r="EL138" s="130"/>
      <c r="EM138" s="131">
        <f t="shared" ref="EM138:EM142" si="1332">EL138*$E138*$F138*$H138*$J138*EM$11</f>
        <v>0</v>
      </c>
      <c r="EN138" s="130"/>
      <c r="EO138" s="131">
        <f t="shared" ref="EO138:EO142" si="1333">EN138*$E138*$F138*$H138*$J138*EO$11</f>
        <v>0</v>
      </c>
      <c r="EP138" s="130"/>
      <c r="EQ138" s="132"/>
      <c r="ER138" s="136"/>
      <c r="ES138" s="136"/>
      <c r="ET138" s="130"/>
      <c r="EU138" s="130"/>
      <c r="EV138" s="130"/>
      <c r="EW138" s="130"/>
      <c r="EX138" s="130"/>
      <c r="EY138" s="130"/>
      <c r="EZ138" s="137">
        <f t="shared" ref="EZ138:FA143" si="1334">SUM(N138,P138,V138,X138,Z138,AB138,AD138,AF138,AH138,AJ138,AL138,AN138,AP138,AR138,AT138,AV138,AX138,AZ138,BB138,BD138,BF138,BH138,BJ138,BL138,BN138,BP138,BR138,BT138,BV138,BX138,BZ138,CB138,CD138,CF138,CH138,CJ138,CL138,CN138,CP138,CR138,CT138,CV138,CX138,CZ138,DB138,DD138,DF138,DH138,DJ138,DL138,DN138,DP138,DR138,DT138,DV138,DX138,DZ138,EB138,ED138,EF138,EH138,EJ138,EL138,EN138,EP138,ER138,ET138,EV138)</f>
        <v>620</v>
      </c>
      <c r="FA138" s="137">
        <f t="shared" si="1334"/>
        <v>10214698.553859999</v>
      </c>
    </row>
    <row r="139" spans="1:157" s="2" customFormat="1" ht="45" customHeight="1" x14ac:dyDescent="0.25">
      <c r="A139" s="122"/>
      <c r="B139" s="122">
        <v>107</v>
      </c>
      <c r="C139" s="123" t="s">
        <v>413</v>
      </c>
      <c r="D139" s="215" t="s">
        <v>414</v>
      </c>
      <c r="E139" s="125">
        <v>15030</v>
      </c>
      <c r="F139" s="126">
        <v>1.1200000000000001</v>
      </c>
      <c r="G139" s="127"/>
      <c r="H139" s="128">
        <v>1</v>
      </c>
      <c r="I139" s="194"/>
      <c r="J139" s="183">
        <v>1.4</v>
      </c>
      <c r="K139" s="183">
        <v>1.68</v>
      </c>
      <c r="L139" s="183">
        <v>2.23</v>
      </c>
      <c r="M139" s="186">
        <v>2.57</v>
      </c>
      <c r="N139" s="130"/>
      <c r="O139" s="131">
        <f t="shared" si="1280"/>
        <v>0</v>
      </c>
      <c r="P139" s="187"/>
      <c r="Q139" s="131">
        <f t="shared" si="1280"/>
        <v>0</v>
      </c>
      <c r="R139" s="131"/>
      <c r="S139" s="131">
        <v>0</v>
      </c>
      <c r="T139" s="131"/>
      <c r="U139" s="131"/>
      <c r="V139" s="132"/>
      <c r="W139" s="131">
        <f t="shared" si="1281"/>
        <v>0</v>
      </c>
      <c r="X139" s="130"/>
      <c r="Y139" s="131">
        <f t="shared" si="1282"/>
        <v>0</v>
      </c>
      <c r="Z139" s="130"/>
      <c r="AA139" s="131">
        <f t="shared" si="1283"/>
        <v>0</v>
      </c>
      <c r="AB139" s="130"/>
      <c r="AC139" s="131">
        <f t="shared" si="1284"/>
        <v>0</v>
      </c>
      <c r="AD139" s="132"/>
      <c r="AE139" s="131">
        <f t="shared" si="1285"/>
        <v>0</v>
      </c>
      <c r="AF139" s="132"/>
      <c r="AG139" s="131">
        <f t="shared" si="1286"/>
        <v>0</v>
      </c>
      <c r="AH139" s="132"/>
      <c r="AI139" s="131">
        <f t="shared" si="1287"/>
        <v>0</v>
      </c>
      <c r="AJ139" s="132"/>
      <c r="AK139" s="132"/>
      <c r="AL139" s="132"/>
      <c r="AM139" s="135">
        <f t="shared" si="1288"/>
        <v>0</v>
      </c>
      <c r="AN139" s="130"/>
      <c r="AO139" s="131">
        <f t="shared" si="1289"/>
        <v>0</v>
      </c>
      <c r="AP139" s="132"/>
      <c r="AQ139" s="131">
        <f t="shared" si="1290"/>
        <v>0</v>
      </c>
      <c r="AR139" s="130"/>
      <c r="AS139" s="131">
        <f t="shared" si="1291"/>
        <v>0</v>
      </c>
      <c r="AT139" s="151"/>
      <c r="AU139" s="131">
        <f t="shared" si="1292"/>
        <v>0</v>
      </c>
      <c r="AV139" s="132"/>
      <c r="AW139" s="131">
        <f t="shared" si="1293"/>
        <v>0</v>
      </c>
      <c r="AX139" s="132"/>
      <c r="AY139" s="131">
        <f t="shared" si="1294"/>
        <v>0</v>
      </c>
      <c r="AZ139" s="130"/>
      <c r="BA139" s="131">
        <f t="shared" si="1295"/>
        <v>0</v>
      </c>
      <c r="BB139" s="130">
        <v>72</v>
      </c>
      <c r="BC139" s="131">
        <f t="shared" si="1296"/>
        <v>1696826.8800000001</v>
      </c>
      <c r="BD139" s="188">
        <f>15-15</f>
        <v>0</v>
      </c>
      <c r="BE139" s="131">
        <f t="shared" si="1297"/>
        <v>0</v>
      </c>
      <c r="BF139" s="130"/>
      <c r="BG139" s="131">
        <f t="shared" si="1298"/>
        <v>0</v>
      </c>
      <c r="BH139" s="130"/>
      <c r="BI139" s="131">
        <f t="shared" si="1299"/>
        <v>0</v>
      </c>
      <c r="BJ139" s="132">
        <v>0</v>
      </c>
      <c r="BK139" s="132">
        <v>0</v>
      </c>
      <c r="BL139" s="130"/>
      <c r="BM139" s="131">
        <f t="shared" si="1300"/>
        <v>0</v>
      </c>
      <c r="BN139" s="130"/>
      <c r="BO139" s="131">
        <f t="shared" si="1301"/>
        <v>0</v>
      </c>
      <c r="BP139" s="130"/>
      <c r="BQ139" s="131">
        <f t="shared" si="1302"/>
        <v>0</v>
      </c>
      <c r="BR139" s="130"/>
      <c r="BS139" s="131">
        <f t="shared" ref="BS139:BS142" si="1335">BR139*$E139*$F139*$H139*$J139*BS$11</f>
        <v>0</v>
      </c>
      <c r="BT139" s="130"/>
      <c r="BU139" s="131">
        <f t="shared" si="1303"/>
        <v>0</v>
      </c>
      <c r="BV139" s="130"/>
      <c r="BW139" s="131">
        <f t="shared" si="1304"/>
        <v>0</v>
      </c>
      <c r="BX139" s="130"/>
      <c r="BY139" s="131">
        <f t="shared" si="1305"/>
        <v>0</v>
      </c>
      <c r="BZ139" s="130"/>
      <c r="CA139" s="131">
        <f t="shared" si="1306"/>
        <v>0</v>
      </c>
      <c r="CB139" s="134"/>
      <c r="CC139" s="131">
        <f t="shared" si="1307"/>
        <v>0</v>
      </c>
      <c r="CD139" s="130"/>
      <c r="CE139" s="131">
        <f t="shared" si="1307"/>
        <v>0</v>
      </c>
      <c r="CF139" s="132"/>
      <c r="CG139" s="131">
        <f t="shared" si="1308"/>
        <v>0</v>
      </c>
      <c r="CH139" s="130"/>
      <c r="CI139" s="131">
        <f t="shared" si="1309"/>
        <v>0</v>
      </c>
      <c r="CJ139" s="130"/>
      <c r="CK139" s="131">
        <f t="shared" si="1310"/>
        <v>0</v>
      </c>
      <c r="CL139" s="130"/>
      <c r="CM139" s="131">
        <f t="shared" si="1311"/>
        <v>0</v>
      </c>
      <c r="CN139" s="130"/>
      <c r="CO139" s="131">
        <f t="shared" si="1312"/>
        <v>0</v>
      </c>
      <c r="CP139" s="130"/>
      <c r="CQ139" s="135">
        <f>SUM(CP139*$E139*$F139*$H139*$K139*$CQ$11)</f>
        <v>0</v>
      </c>
      <c r="CR139" s="130"/>
      <c r="CS139" s="135">
        <f>SUM(CR139*$E139*$F139*$H139*$K139*$CQ$11)</f>
        <v>0</v>
      </c>
      <c r="CT139" s="130"/>
      <c r="CU139" s="135">
        <f t="shared" ref="CU139:CU142" si="1336">SUM(CT139*$E139*$F139*$H139*$K139*$CQ$11)</f>
        <v>0</v>
      </c>
      <c r="CV139" s="132"/>
      <c r="CW139" s="135">
        <f t="shared" ref="CW139:CW142" si="1337">SUM(CV139*$E139*$F139*$H139*$K139*$CQ$11)</f>
        <v>0</v>
      </c>
      <c r="CX139" s="132"/>
      <c r="CY139" s="135">
        <f t="shared" ref="CY139:CY142" si="1338">SUM(CX139*$E139*$F139*$H139*$K139*$CQ$11)</f>
        <v>0</v>
      </c>
      <c r="CZ139" s="132"/>
      <c r="DA139" s="135">
        <f t="shared" ref="DA139:DA142" si="1339">SUM(CZ139*$E139*$F139*$H139*$K139*$CQ$11)</f>
        <v>0</v>
      </c>
      <c r="DB139" s="130"/>
      <c r="DC139" s="135">
        <f t="shared" ref="DC139:DC142" si="1340">SUM(DB139*$E139*$F139*$H139*$K139*$CQ$11)</f>
        <v>0</v>
      </c>
      <c r="DD139" s="130"/>
      <c r="DE139" s="135">
        <f t="shared" ref="DE139:DE142" si="1341">SUM(DD139*$E139*$F139*$H139*$K139*$CQ$11)</f>
        <v>0</v>
      </c>
      <c r="DF139" s="130">
        <v>0</v>
      </c>
      <c r="DG139" s="135">
        <v>0</v>
      </c>
      <c r="DH139" s="132"/>
      <c r="DI139" s="135">
        <f t="shared" ref="DI139:DI142" si="1342">SUM(DH139*$E139*$F139*$H139*$K139*$CQ$11)</f>
        <v>0</v>
      </c>
      <c r="DJ139" s="130"/>
      <c r="DK139" s="135">
        <f t="shared" ref="DK139:DK142" si="1343">SUM(DJ139*$E139*$F139*$H139*$K139*$CQ$11)</f>
        <v>0</v>
      </c>
      <c r="DL139" s="130"/>
      <c r="DM139" s="135">
        <f t="shared" ref="DM139:DM142" si="1344">SUM(DL139*$E139*$F139*$H139*$K139*$CQ$11)</f>
        <v>0</v>
      </c>
      <c r="DN139" s="130"/>
      <c r="DO139" s="135">
        <f t="shared" ref="DO139:DO142" si="1345">SUM(DN139*$E139*$F139*$H139*$K139*$CQ$11)</f>
        <v>0</v>
      </c>
      <c r="DP139" s="130"/>
      <c r="DQ139" s="135">
        <f t="shared" ref="DQ139:DQ142" si="1346">SUM(DP139*$E139*$F139*$H139*$K139*$CQ$11)</f>
        <v>0</v>
      </c>
      <c r="DR139" s="130"/>
      <c r="DS139" s="135">
        <f t="shared" ref="DS139:DS142" si="1347">SUM(DR139*$E139*$F139*$H139*$K139*$CQ$11)</f>
        <v>0</v>
      </c>
      <c r="DT139" s="130"/>
      <c r="DU139" s="135">
        <f t="shared" ref="DU139:DU142" si="1348">SUM(DT139*$E139*$F139*$H139*$K139*$CQ$11)</f>
        <v>0</v>
      </c>
      <c r="DV139" s="130"/>
      <c r="DW139" s="135">
        <f t="shared" ref="DW139:DW142" si="1349">SUM(DV139*$E139*$F139*$H139*$K139*$CQ$11)</f>
        <v>0</v>
      </c>
      <c r="DX139" s="130"/>
      <c r="DY139" s="135">
        <f t="shared" ref="DY139:DY142" si="1350">SUM(DX139*$E139*$F139*$H139*$K139*$CQ$11)</f>
        <v>0</v>
      </c>
      <c r="DZ139" s="130"/>
      <c r="EA139" s="135">
        <f t="shared" si="1328"/>
        <v>0</v>
      </c>
      <c r="EB139" s="130"/>
      <c r="EC139" s="135">
        <f t="shared" si="1329"/>
        <v>0</v>
      </c>
      <c r="ED139" s="130"/>
      <c r="EE139" s="131">
        <f t="shared" si="1330"/>
        <v>0</v>
      </c>
      <c r="EF139" s="130"/>
      <c r="EG139" s="131">
        <f t="shared" si="1331"/>
        <v>0</v>
      </c>
      <c r="EH139" s="130"/>
      <c r="EI139" s="132"/>
      <c r="EJ139" s="130"/>
      <c r="EK139" s="132"/>
      <c r="EL139" s="130"/>
      <c r="EM139" s="131">
        <f t="shared" si="1332"/>
        <v>0</v>
      </c>
      <c r="EN139" s="130"/>
      <c r="EO139" s="131">
        <f t="shared" si="1333"/>
        <v>0</v>
      </c>
      <c r="EP139" s="130"/>
      <c r="EQ139" s="132"/>
      <c r="ER139" s="136"/>
      <c r="ES139" s="136"/>
      <c r="ET139" s="130"/>
      <c r="EU139" s="130"/>
      <c r="EV139" s="130"/>
      <c r="EW139" s="130"/>
      <c r="EX139" s="130"/>
      <c r="EY139" s="130"/>
      <c r="EZ139" s="137">
        <f t="shared" si="1334"/>
        <v>72</v>
      </c>
      <c r="FA139" s="137">
        <f t="shared" si="1334"/>
        <v>1696826.8800000001</v>
      </c>
    </row>
    <row r="140" spans="1:157" s="196" customFormat="1" ht="45" customHeight="1" x14ac:dyDescent="0.25">
      <c r="A140" s="122"/>
      <c r="B140" s="122">
        <v>108</v>
      </c>
      <c r="C140" s="123" t="s">
        <v>415</v>
      </c>
      <c r="D140" s="215" t="s">
        <v>416</v>
      </c>
      <c r="E140" s="125">
        <v>15030</v>
      </c>
      <c r="F140" s="126">
        <v>1.66</v>
      </c>
      <c r="G140" s="127"/>
      <c r="H140" s="128">
        <v>1</v>
      </c>
      <c r="I140" s="194"/>
      <c r="J140" s="183">
        <v>1.4</v>
      </c>
      <c r="K140" s="183">
        <v>1.68</v>
      </c>
      <c r="L140" s="183">
        <v>2.23</v>
      </c>
      <c r="M140" s="186">
        <v>2.57</v>
      </c>
      <c r="N140" s="130"/>
      <c r="O140" s="131">
        <f t="shared" si="1280"/>
        <v>0</v>
      </c>
      <c r="P140" s="187"/>
      <c r="Q140" s="131">
        <f t="shared" si="1280"/>
        <v>0</v>
      </c>
      <c r="R140" s="131"/>
      <c r="S140" s="131">
        <v>0</v>
      </c>
      <c r="T140" s="131"/>
      <c r="U140" s="131"/>
      <c r="V140" s="132"/>
      <c r="W140" s="131">
        <f t="shared" si="1281"/>
        <v>0</v>
      </c>
      <c r="X140" s="130"/>
      <c r="Y140" s="131">
        <f t="shared" si="1282"/>
        <v>0</v>
      </c>
      <c r="Z140" s="130"/>
      <c r="AA140" s="131">
        <f t="shared" si="1283"/>
        <v>0</v>
      </c>
      <c r="AB140" s="130"/>
      <c r="AC140" s="131">
        <f t="shared" si="1284"/>
        <v>0</v>
      </c>
      <c r="AD140" s="132"/>
      <c r="AE140" s="131">
        <f t="shared" si="1285"/>
        <v>0</v>
      </c>
      <c r="AF140" s="132"/>
      <c r="AG140" s="131">
        <f t="shared" si="1286"/>
        <v>0</v>
      </c>
      <c r="AH140" s="132"/>
      <c r="AI140" s="131">
        <f t="shared" si="1287"/>
        <v>0</v>
      </c>
      <c r="AJ140" s="132"/>
      <c r="AK140" s="132"/>
      <c r="AL140" s="132"/>
      <c r="AM140" s="135">
        <f t="shared" si="1288"/>
        <v>0</v>
      </c>
      <c r="AN140" s="130">
        <v>16</v>
      </c>
      <c r="AO140" s="131">
        <f t="shared" si="1289"/>
        <v>558875.5199999999</v>
      </c>
      <c r="AP140" s="132"/>
      <c r="AQ140" s="131">
        <f t="shared" si="1290"/>
        <v>0</v>
      </c>
      <c r="AR140" s="130"/>
      <c r="AS140" s="131">
        <f t="shared" si="1291"/>
        <v>0</v>
      </c>
      <c r="AT140" s="151"/>
      <c r="AU140" s="131">
        <f t="shared" si="1292"/>
        <v>0</v>
      </c>
      <c r="AV140" s="132"/>
      <c r="AW140" s="131">
        <f t="shared" si="1293"/>
        <v>0</v>
      </c>
      <c r="AX140" s="132"/>
      <c r="AY140" s="131">
        <f t="shared" si="1294"/>
        <v>0</v>
      </c>
      <c r="AZ140" s="130"/>
      <c r="BA140" s="131">
        <f t="shared" si="1295"/>
        <v>0</v>
      </c>
      <c r="BB140" s="130"/>
      <c r="BC140" s="131">
        <f t="shared" si="1296"/>
        <v>0</v>
      </c>
      <c r="BD140" s="188">
        <f>15-15</f>
        <v>0</v>
      </c>
      <c r="BE140" s="131">
        <f t="shared" si="1297"/>
        <v>0</v>
      </c>
      <c r="BF140" s="130"/>
      <c r="BG140" s="131">
        <f t="shared" si="1298"/>
        <v>0</v>
      </c>
      <c r="BH140" s="130"/>
      <c r="BI140" s="131">
        <f t="shared" si="1299"/>
        <v>0</v>
      </c>
      <c r="BJ140" s="132">
        <v>0</v>
      </c>
      <c r="BK140" s="132">
        <v>0</v>
      </c>
      <c r="BL140" s="130"/>
      <c r="BM140" s="131">
        <f t="shared" si="1300"/>
        <v>0</v>
      </c>
      <c r="BN140" s="130"/>
      <c r="BO140" s="131">
        <f t="shared" si="1301"/>
        <v>0</v>
      </c>
      <c r="BP140" s="130"/>
      <c r="BQ140" s="131">
        <f t="shared" si="1302"/>
        <v>0</v>
      </c>
      <c r="BR140" s="130"/>
      <c r="BS140" s="131">
        <f t="shared" si="1335"/>
        <v>0</v>
      </c>
      <c r="BT140" s="130"/>
      <c r="BU140" s="131">
        <f t="shared" si="1303"/>
        <v>0</v>
      </c>
      <c r="BV140" s="130"/>
      <c r="BW140" s="131">
        <f t="shared" si="1304"/>
        <v>0</v>
      </c>
      <c r="BX140" s="130"/>
      <c r="BY140" s="131">
        <f t="shared" si="1305"/>
        <v>0</v>
      </c>
      <c r="BZ140" s="130"/>
      <c r="CA140" s="131">
        <f t="shared" si="1306"/>
        <v>0</v>
      </c>
      <c r="CB140" s="134"/>
      <c r="CC140" s="131">
        <f t="shared" si="1307"/>
        <v>0</v>
      </c>
      <c r="CD140" s="130"/>
      <c r="CE140" s="131">
        <f t="shared" si="1307"/>
        <v>0</v>
      </c>
      <c r="CF140" s="132"/>
      <c r="CG140" s="131">
        <f t="shared" si="1308"/>
        <v>0</v>
      </c>
      <c r="CH140" s="130"/>
      <c r="CI140" s="131">
        <f t="shared" si="1309"/>
        <v>0</v>
      </c>
      <c r="CJ140" s="130"/>
      <c r="CK140" s="131">
        <f t="shared" si="1310"/>
        <v>0</v>
      </c>
      <c r="CL140" s="130"/>
      <c r="CM140" s="131">
        <f t="shared" si="1311"/>
        <v>0</v>
      </c>
      <c r="CN140" s="130"/>
      <c r="CO140" s="131">
        <f t="shared" si="1312"/>
        <v>0</v>
      </c>
      <c r="CP140" s="130"/>
      <c r="CQ140" s="135">
        <f>SUM(CP140*$E140*$F140*$H140*$K140*$CQ$11)</f>
        <v>0</v>
      </c>
      <c r="CR140" s="130"/>
      <c r="CS140" s="135">
        <f>SUM(CR140*$E140*$F140*$H140*$K140*$CQ$11)</f>
        <v>0</v>
      </c>
      <c r="CT140" s="130"/>
      <c r="CU140" s="135">
        <f t="shared" si="1336"/>
        <v>0</v>
      </c>
      <c r="CV140" s="132"/>
      <c r="CW140" s="135">
        <f t="shared" si="1337"/>
        <v>0</v>
      </c>
      <c r="CX140" s="132"/>
      <c r="CY140" s="135">
        <f t="shared" si="1338"/>
        <v>0</v>
      </c>
      <c r="CZ140" s="132"/>
      <c r="DA140" s="135">
        <f t="shared" si="1339"/>
        <v>0</v>
      </c>
      <c r="DB140" s="130"/>
      <c r="DC140" s="135">
        <f t="shared" si="1340"/>
        <v>0</v>
      </c>
      <c r="DD140" s="130"/>
      <c r="DE140" s="135">
        <f t="shared" si="1341"/>
        <v>0</v>
      </c>
      <c r="DF140" s="130">
        <v>0</v>
      </c>
      <c r="DG140" s="135">
        <v>0</v>
      </c>
      <c r="DH140" s="132"/>
      <c r="DI140" s="135">
        <f t="shared" si="1342"/>
        <v>0</v>
      </c>
      <c r="DJ140" s="130"/>
      <c r="DK140" s="135">
        <f t="shared" si="1343"/>
        <v>0</v>
      </c>
      <c r="DL140" s="130"/>
      <c r="DM140" s="135">
        <f t="shared" si="1344"/>
        <v>0</v>
      </c>
      <c r="DN140" s="130"/>
      <c r="DO140" s="135">
        <f t="shared" si="1345"/>
        <v>0</v>
      </c>
      <c r="DP140" s="130"/>
      <c r="DQ140" s="135">
        <f t="shared" si="1346"/>
        <v>0</v>
      </c>
      <c r="DR140" s="130"/>
      <c r="DS140" s="135">
        <f t="shared" si="1347"/>
        <v>0</v>
      </c>
      <c r="DT140" s="130"/>
      <c r="DU140" s="135">
        <f t="shared" si="1348"/>
        <v>0</v>
      </c>
      <c r="DV140" s="130"/>
      <c r="DW140" s="135">
        <f t="shared" si="1349"/>
        <v>0</v>
      </c>
      <c r="DX140" s="130"/>
      <c r="DY140" s="135">
        <f t="shared" si="1350"/>
        <v>0</v>
      </c>
      <c r="DZ140" s="130"/>
      <c r="EA140" s="135">
        <f t="shared" si="1328"/>
        <v>0</v>
      </c>
      <c r="EB140" s="130"/>
      <c r="EC140" s="135">
        <f t="shared" si="1329"/>
        <v>0</v>
      </c>
      <c r="ED140" s="151"/>
      <c r="EE140" s="131">
        <f t="shared" si="1330"/>
        <v>0</v>
      </c>
      <c r="EF140" s="130"/>
      <c r="EG140" s="131">
        <f t="shared" si="1331"/>
        <v>0</v>
      </c>
      <c r="EH140" s="130"/>
      <c r="EI140" s="132"/>
      <c r="EJ140" s="130"/>
      <c r="EK140" s="132"/>
      <c r="EL140" s="130"/>
      <c r="EM140" s="131">
        <f t="shared" si="1332"/>
        <v>0</v>
      </c>
      <c r="EN140" s="130"/>
      <c r="EO140" s="131">
        <f t="shared" si="1333"/>
        <v>0</v>
      </c>
      <c r="EP140" s="130"/>
      <c r="EQ140" s="132"/>
      <c r="ER140" s="136"/>
      <c r="ES140" s="136"/>
      <c r="ET140" s="130"/>
      <c r="EU140" s="130"/>
      <c r="EV140" s="130"/>
      <c r="EW140" s="130"/>
      <c r="EX140" s="130"/>
      <c r="EY140" s="130"/>
      <c r="EZ140" s="137">
        <f t="shared" si="1334"/>
        <v>16</v>
      </c>
      <c r="FA140" s="137">
        <f t="shared" si="1334"/>
        <v>558875.5199999999</v>
      </c>
    </row>
    <row r="141" spans="1:157" s="209" customFormat="1" ht="45" customHeight="1" x14ac:dyDescent="0.25">
      <c r="A141" s="122"/>
      <c r="B141" s="122">
        <v>109</v>
      </c>
      <c r="C141" s="123" t="s">
        <v>417</v>
      </c>
      <c r="D141" s="215" t="s">
        <v>418</v>
      </c>
      <c r="E141" s="125">
        <v>15030</v>
      </c>
      <c r="F141" s="226">
        <v>2</v>
      </c>
      <c r="G141" s="127"/>
      <c r="H141" s="128">
        <v>1</v>
      </c>
      <c r="I141" s="194"/>
      <c r="J141" s="183">
        <v>1.4</v>
      </c>
      <c r="K141" s="183">
        <v>1.68</v>
      </c>
      <c r="L141" s="183">
        <v>2.23</v>
      </c>
      <c r="M141" s="186">
        <v>2.57</v>
      </c>
      <c r="N141" s="130"/>
      <c r="O141" s="131">
        <f t="shared" si="1280"/>
        <v>0</v>
      </c>
      <c r="P141" s="187"/>
      <c r="Q141" s="131">
        <f t="shared" si="1280"/>
        <v>0</v>
      </c>
      <c r="R141" s="131"/>
      <c r="S141" s="131">
        <v>0</v>
      </c>
      <c r="T141" s="131"/>
      <c r="U141" s="131"/>
      <c r="V141" s="132"/>
      <c r="W141" s="131">
        <f t="shared" si="1281"/>
        <v>0</v>
      </c>
      <c r="X141" s="130"/>
      <c r="Y141" s="131">
        <f t="shared" si="1282"/>
        <v>0</v>
      </c>
      <c r="Z141" s="130"/>
      <c r="AA141" s="131">
        <f t="shared" si="1283"/>
        <v>0</v>
      </c>
      <c r="AB141" s="130"/>
      <c r="AC141" s="131">
        <f t="shared" si="1284"/>
        <v>0</v>
      </c>
      <c r="AD141" s="132"/>
      <c r="AE141" s="131">
        <f t="shared" si="1285"/>
        <v>0</v>
      </c>
      <c r="AF141" s="132"/>
      <c r="AG141" s="131">
        <f t="shared" si="1286"/>
        <v>0</v>
      </c>
      <c r="AH141" s="132"/>
      <c r="AI141" s="131">
        <f t="shared" si="1287"/>
        <v>0</v>
      </c>
      <c r="AJ141" s="132"/>
      <c r="AK141" s="132"/>
      <c r="AL141" s="132"/>
      <c r="AM141" s="135">
        <f t="shared" si="1288"/>
        <v>0</v>
      </c>
      <c r="AN141" s="130">
        <v>3</v>
      </c>
      <c r="AO141" s="131">
        <f t="shared" si="1289"/>
        <v>126251.99999999999</v>
      </c>
      <c r="AP141" s="132"/>
      <c r="AQ141" s="131">
        <f t="shared" si="1290"/>
        <v>0</v>
      </c>
      <c r="AR141" s="130"/>
      <c r="AS141" s="131">
        <f t="shared" si="1291"/>
        <v>0</v>
      </c>
      <c r="AT141" s="130"/>
      <c r="AU141" s="131">
        <f t="shared" si="1292"/>
        <v>0</v>
      </c>
      <c r="AV141" s="132"/>
      <c r="AW141" s="131">
        <f t="shared" si="1293"/>
        <v>0</v>
      </c>
      <c r="AX141" s="132"/>
      <c r="AY141" s="131">
        <f t="shared" si="1294"/>
        <v>0</v>
      </c>
      <c r="AZ141" s="130"/>
      <c r="BA141" s="131">
        <f t="shared" si="1295"/>
        <v>0</v>
      </c>
      <c r="BB141" s="130"/>
      <c r="BC141" s="131">
        <f t="shared" si="1296"/>
        <v>0</v>
      </c>
      <c r="BD141" s="130"/>
      <c r="BE141" s="131">
        <f t="shared" si="1297"/>
        <v>0</v>
      </c>
      <c r="BF141" s="130"/>
      <c r="BG141" s="131">
        <f t="shared" si="1298"/>
        <v>0</v>
      </c>
      <c r="BH141" s="130"/>
      <c r="BI141" s="131">
        <f t="shared" si="1299"/>
        <v>0</v>
      </c>
      <c r="BJ141" s="132">
        <v>0</v>
      </c>
      <c r="BK141" s="132">
        <v>0</v>
      </c>
      <c r="BL141" s="130"/>
      <c r="BM141" s="131">
        <f t="shared" si="1300"/>
        <v>0</v>
      </c>
      <c r="BN141" s="130"/>
      <c r="BO141" s="131">
        <f t="shared" si="1301"/>
        <v>0</v>
      </c>
      <c r="BP141" s="130"/>
      <c r="BQ141" s="131">
        <f t="shared" si="1302"/>
        <v>0</v>
      </c>
      <c r="BR141" s="130"/>
      <c r="BS141" s="131">
        <f t="shared" si="1335"/>
        <v>0</v>
      </c>
      <c r="BT141" s="130"/>
      <c r="BU141" s="131">
        <f t="shared" si="1303"/>
        <v>0</v>
      </c>
      <c r="BV141" s="130"/>
      <c r="BW141" s="131">
        <f t="shared" si="1304"/>
        <v>0</v>
      </c>
      <c r="BX141" s="130"/>
      <c r="BY141" s="131">
        <f t="shared" si="1305"/>
        <v>0</v>
      </c>
      <c r="BZ141" s="130"/>
      <c r="CA141" s="131">
        <f t="shared" si="1306"/>
        <v>0</v>
      </c>
      <c r="CB141" s="134"/>
      <c r="CC141" s="131">
        <f t="shared" si="1307"/>
        <v>0</v>
      </c>
      <c r="CD141" s="130"/>
      <c r="CE141" s="131">
        <f t="shared" si="1307"/>
        <v>0</v>
      </c>
      <c r="CF141" s="132"/>
      <c r="CG141" s="131">
        <f t="shared" si="1308"/>
        <v>0</v>
      </c>
      <c r="CH141" s="130"/>
      <c r="CI141" s="131">
        <f t="shared" si="1309"/>
        <v>0</v>
      </c>
      <c r="CJ141" s="130"/>
      <c r="CK141" s="131">
        <f t="shared" si="1310"/>
        <v>0</v>
      </c>
      <c r="CL141" s="130"/>
      <c r="CM141" s="131">
        <f t="shared" si="1311"/>
        <v>0</v>
      </c>
      <c r="CN141" s="130"/>
      <c r="CO141" s="131">
        <f t="shared" si="1312"/>
        <v>0</v>
      </c>
      <c r="CP141" s="130"/>
      <c r="CQ141" s="135">
        <f>SUM(CP141*$E141*$F141*$H141*$K141*$CQ$11)</f>
        <v>0</v>
      </c>
      <c r="CR141" s="130"/>
      <c r="CS141" s="135">
        <f>SUM(CR141*$E141*$F141*$H141*$K141*$CQ$11)</f>
        <v>0</v>
      </c>
      <c r="CT141" s="130"/>
      <c r="CU141" s="135">
        <f t="shared" si="1336"/>
        <v>0</v>
      </c>
      <c r="CV141" s="132"/>
      <c r="CW141" s="135">
        <f t="shared" si="1337"/>
        <v>0</v>
      </c>
      <c r="CX141" s="132"/>
      <c r="CY141" s="135">
        <f t="shared" si="1338"/>
        <v>0</v>
      </c>
      <c r="CZ141" s="132"/>
      <c r="DA141" s="135">
        <f t="shared" si="1339"/>
        <v>0</v>
      </c>
      <c r="DB141" s="130"/>
      <c r="DC141" s="135">
        <f t="shared" si="1340"/>
        <v>0</v>
      </c>
      <c r="DD141" s="130"/>
      <c r="DE141" s="135">
        <f t="shared" si="1341"/>
        <v>0</v>
      </c>
      <c r="DF141" s="130">
        <v>0</v>
      </c>
      <c r="DG141" s="135">
        <v>0</v>
      </c>
      <c r="DH141" s="132"/>
      <c r="DI141" s="135">
        <f t="shared" si="1342"/>
        <v>0</v>
      </c>
      <c r="DJ141" s="130"/>
      <c r="DK141" s="135">
        <f t="shared" si="1343"/>
        <v>0</v>
      </c>
      <c r="DL141" s="130"/>
      <c r="DM141" s="135">
        <f t="shared" si="1344"/>
        <v>0</v>
      </c>
      <c r="DN141" s="130"/>
      <c r="DO141" s="135">
        <f t="shared" si="1345"/>
        <v>0</v>
      </c>
      <c r="DP141" s="130"/>
      <c r="DQ141" s="135">
        <f t="shared" si="1346"/>
        <v>0</v>
      </c>
      <c r="DR141" s="130"/>
      <c r="DS141" s="135">
        <f t="shared" si="1347"/>
        <v>0</v>
      </c>
      <c r="DT141" s="130"/>
      <c r="DU141" s="135">
        <f t="shared" si="1348"/>
        <v>0</v>
      </c>
      <c r="DV141" s="130"/>
      <c r="DW141" s="135">
        <f t="shared" si="1349"/>
        <v>0</v>
      </c>
      <c r="DX141" s="130"/>
      <c r="DY141" s="135">
        <f t="shared" si="1350"/>
        <v>0</v>
      </c>
      <c r="DZ141" s="130"/>
      <c r="EA141" s="135">
        <f t="shared" si="1328"/>
        <v>0</v>
      </c>
      <c r="EB141" s="130"/>
      <c r="EC141" s="135">
        <f t="shared" si="1329"/>
        <v>0</v>
      </c>
      <c r="ED141" s="130"/>
      <c r="EE141" s="131">
        <f t="shared" si="1330"/>
        <v>0</v>
      </c>
      <c r="EF141" s="130"/>
      <c r="EG141" s="131">
        <f t="shared" si="1331"/>
        <v>0</v>
      </c>
      <c r="EH141" s="130"/>
      <c r="EI141" s="132"/>
      <c r="EJ141" s="130"/>
      <c r="EK141" s="132"/>
      <c r="EL141" s="130"/>
      <c r="EM141" s="131">
        <f t="shared" si="1332"/>
        <v>0</v>
      </c>
      <c r="EN141" s="130"/>
      <c r="EO141" s="131">
        <f t="shared" si="1333"/>
        <v>0</v>
      </c>
      <c r="EP141" s="130"/>
      <c r="EQ141" s="132"/>
      <c r="ER141" s="136"/>
      <c r="ES141" s="136"/>
      <c r="ET141" s="151"/>
      <c r="EU141" s="151"/>
      <c r="EV141" s="151"/>
      <c r="EW141" s="151"/>
      <c r="EX141" s="151"/>
      <c r="EY141" s="151"/>
      <c r="EZ141" s="137">
        <f t="shared" si="1334"/>
        <v>3</v>
      </c>
      <c r="FA141" s="137">
        <f t="shared" si="1334"/>
        <v>126251.99999999999</v>
      </c>
    </row>
    <row r="142" spans="1:157" s="48" customFormat="1" ht="45" customHeight="1" x14ac:dyDescent="0.25">
      <c r="A142" s="122"/>
      <c r="B142" s="122">
        <v>110</v>
      </c>
      <c r="C142" s="123" t="s">
        <v>419</v>
      </c>
      <c r="D142" s="215" t="s">
        <v>420</v>
      </c>
      <c r="E142" s="125">
        <v>15030</v>
      </c>
      <c r="F142" s="126">
        <v>2.46</v>
      </c>
      <c r="G142" s="127"/>
      <c r="H142" s="128">
        <v>1</v>
      </c>
      <c r="I142" s="194"/>
      <c r="J142" s="183">
        <v>1.4</v>
      </c>
      <c r="K142" s="183">
        <v>1.68</v>
      </c>
      <c r="L142" s="183">
        <v>2.23</v>
      </c>
      <c r="M142" s="186">
        <v>2.57</v>
      </c>
      <c r="N142" s="130"/>
      <c r="O142" s="131">
        <f t="shared" si="1280"/>
        <v>0</v>
      </c>
      <c r="P142" s="187"/>
      <c r="Q142" s="131">
        <f t="shared" si="1280"/>
        <v>0</v>
      </c>
      <c r="R142" s="131"/>
      <c r="S142" s="131">
        <v>0</v>
      </c>
      <c r="T142" s="131"/>
      <c r="U142" s="131"/>
      <c r="V142" s="132"/>
      <c r="W142" s="131">
        <f t="shared" si="1281"/>
        <v>0</v>
      </c>
      <c r="X142" s="130"/>
      <c r="Y142" s="131">
        <f t="shared" si="1282"/>
        <v>0</v>
      </c>
      <c r="Z142" s="130"/>
      <c r="AA142" s="131">
        <f t="shared" si="1283"/>
        <v>0</v>
      </c>
      <c r="AB142" s="130"/>
      <c r="AC142" s="131">
        <f t="shared" si="1284"/>
        <v>0</v>
      </c>
      <c r="AD142" s="132"/>
      <c r="AE142" s="131">
        <f t="shared" si="1285"/>
        <v>0</v>
      </c>
      <c r="AF142" s="132"/>
      <c r="AG142" s="131">
        <f t="shared" si="1286"/>
        <v>0</v>
      </c>
      <c r="AH142" s="132"/>
      <c r="AI142" s="131">
        <f t="shared" si="1287"/>
        <v>0</v>
      </c>
      <c r="AJ142" s="132"/>
      <c r="AK142" s="132"/>
      <c r="AL142" s="132"/>
      <c r="AM142" s="135">
        <f t="shared" si="1288"/>
        <v>0</v>
      </c>
      <c r="AN142" s="130"/>
      <c r="AO142" s="131">
        <f t="shared" si="1289"/>
        <v>0</v>
      </c>
      <c r="AP142" s="132"/>
      <c r="AQ142" s="131">
        <f t="shared" si="1290"/>
        <v>0</v>
      </c>
      <c r="AR142" s="130"/>
      <c r="AS142" s="131">
        <f t="shared" si="1291"/>
        <v>0</v>
      </c>
      <c r="AT142" s="130"/>
      <c r="AU142" s="131">
        <f t="shared" si="1292"/>
        <v>0</v>
      </c>
      <c r="AV142" s="132"/>
      <c r="AW142" s="131">
        <f t="shared" si="1293"/>
        <v>0</v>
      </c>
      <c r="AX142" s="132"/>
      <c r="AY142" s="131">
        <f t="shared" si="1294"/>
        <v>0</v>
      </c>
      <c r="AZ142" s="130"/>
      <c r="BA142" s="131">
        <f t="shared" si="1295"/>
        <v>0</v>
      </c>
      <c r="BB142" s="130"/>
      <c r="BC142" s="131">
        <f t="shared" si="1296"/>
        <v>0</v>
      </c>
      <c r="BD142" s="130"/>
      <c r="BE142" s="131">
        <f t="shared" si="1297"/>
        <v>0</v>
      </c>
      <c r="BF142" s="130"/>
      <c r="BG142" s="131">
        <f t="shared" si="1298"/>
        <v>0</v>
      </c>
      <c r="BH142" s="130"/>
      <c r="BI142" s="131">
        <f t="shared" si="1299"/>
        <v>0</v>
      </c>
      <c r="BJ142" s="132">
        <v>0</v>
      </c>
      <c r="BK142" s="132">
        <v>0</v>
      </c>
      <c r="BL142" s="130"/>
      <c r="BM142" s="131">
        <f t="shared" si="1300"/>
        <v>0</v>
      </c>
      <c r="BN142" s="130"/>
      <c r="BO142" s="131">
        <f t="shared" si="1301"/>
        <v>0</v>
      </c>
      <c r="BP142" s="130"/>
      <c r="BQ142" s="131">
        <f t="shared" si="1302"/>
        <v>0</v>
      </c>
      <c r="BR142" s="130"/>
      <c r="BS142" s="131">
        <f t="shared" si="1335"/>
        <v>0</v>
      </c>
      <c r="BT142" s="130"/>
      <c r="BU142" s="131">
        <f t="shared" si="1303"/>
        <v>0</v>
      </c>
      <c r="BV142" s="130"/>
      <c r="BW142" s="131">
        <f t="shared" si="1304"/>
        <v>0</v>
      </c>
      <c r="BX142" s="130"/>
      <c r="BY142" s="131">
        <f t="shared" si="1305"/>
        <v>0</v>
      </c>
      <c r="BZ142" s="130"/>
      <c r="CA142" s="131">
        <f t="shared" si="1306"/>
        <v>0</v>
      </c>
      <c r="CB142" s="134"/>
      <c r="CC142" s="131">
        <f t="shared" si="1307"/>
        <v>0</v>
      </c>
      <c r="CD142" s="130"/>
      <c r="CE142" s="131">
        <f t="shared" si="1307"/>
        <v>0</v>
      </c>
      <c r="CF142" s="132"/>
      <c r="CG142" s="131">
        <f t="shared" si="1308"/>
        <v>0</v>
      </c>
      <c r="CH142" s="130"/>
      <c r="CI142" s="131">
        <f t="shared" si="1309"/>
        <v>0</v>
      </c>
      <c r="CJ142" s="130"/>
      <c r="CK142" s="131">
        <f t="shared" si="1310"/>
        <v>0</v>
      </c>
      <c r="CL142" s="130"/>
      <c r="CM142" s="131">
        <f t="shared" si="1311"/>
        <v>0</v>
      </c>
      <c r="CN142" s="130"/>
      <c r="CO142" s="131">
        <f t="shared" si="1312"/>
        <v>0</v>
      </c>
      <c r="CP142" s="130"/>
      <c r="CQ142" s="135">
        <f>SUM(CP142*$E142*$F142*$H142*$K142*$CQ$11)</f>
        <v>0</v>
      </c>
      <c r="CR142" s="130"/>
      <c r="CS142" s="135">
        <f>SUM(CR142*$E142*$F142*$H142*$K142*$CQ$11)</f>
        <v>0</v>
      </c>
      <c r="CT142" s="130"/>
      <c r="CU142" s="135">
        <f t="shared" si="1336"/>
        <v>0</v>
      </c>
      <c r="CV142" s="132"/>
      <c r="CW142" s="135">
        <f t="shared" si="1337"/>
        <v>0</v>
      </c>
      <c r="CX142" s="132"/>
      <c r="CY142" s="135">
        <f t="shared" si="1338"/>
        <v>0</v>
      </c>
      <c r="CZ142" s="132"/>
      <c r="DA142" s="135">
        <f t="shared" si="1339"/>
        <v>0</v>
      </c>
      <c r="DB142" s="130"/>
      <c r="DC142" s="135">
        <f t="shared" si="1340"/>
        <v>0</v>
      </c>
      <c r="DD142" s="130"/>
      <c r="DE142" s="135">
        <f t="shared" si="1341"/>
        <v>0</v>
      </c>
      <c r="DF142" s="130">
        <v>0</v>
      </c>
      <c r="DG142" s="135">
        <v>0</v>
      </c>
      <c r="DH142" s="132"/>
      <c r="DI142" s="135">
        <f t="shared" si="1342"/>
        <v>0</v>
      </c>
      <c r="DJ142" s="130"/>
      <c r="DK142" s="135">
        <f t="shared" si="1343"/>
        <v>0</v>
      </c>
      <c r="DL142" s="130"/>
      <c r="DM142" s="135">
        <f t="shared" si="1344"/>
        <v>0</v>
      </c>
      <c r="DN142" s="130"/>
      <c r="DO142" s="135">
        <f t="shared" si="1345"/>
        <v>0</v>
      </c>
      <c r="DP142" s="130"/>
      <c r="DQ142" s="135">
        <f t="shared" si="1346"/>
        <v>0</v>
      </c>
      <c r="DR142" s="130"/>
      <c r="DS142" s="135">
        <f t="shared" si="1347"/>
        <v>0</v>
      </c>
      <c r="DT142" s="130"/>
      <c r="DU142" s="135">
        <f t="shared" si="1348"/>
        <v>0</v>
      </c>
      <c r="DV142" s="130"/>
      <c r="DW142" s="135">
        <f t="shared" si="1349"/>
        <v>0</v>
      </c>
      <c r="DX142" s="130"/>
      <c r="DY142" s="135">
        <f t="shared" si="1350"/>
        <v>0</v>
      </c>
      <c r="DZ142" s="130"/>
      <c r="EA142" s="135">
        <f t="shared" si="1328"/>
        <v>0</v>
      </c>
      <c r="EB142" s="130"/>
      <c r="EC142" s="135">
        <f t="shared" si="1329"/>
        <v>0</v>
      </c>
      <c r="ED142" s="130"/>
      <c r="EE142" s="131">
        <f t="shared" si="1330"/>
        <v>0</v>
      </c>
      <c r="EF142" s="130"/>
      <c r="EG142" s="131">
        <f t="shared" si="1331"/>
        <v>0</v>
      </c>
      <c r="EH142" s="130"/>
      <c r="EI142" s="132"/>
      <c r="EJ142" s="130"/>
      <c r="EK142" s="132"/>
      <c r="EL142" s="130"/>
      <c r="EM142" s="131">
        <f t="shared" si="1332"/>
        <v>0</v>
      </c>
      <c r="EN142" s="130"/>
      <c r="EO142" s="131">
        <f t="shared" si="1333"/>
        <v>0</v>
      </c>
      <c r="EP142" s="130"/>
      <c r="EQ142" s="132"/>
      <c r="ER142" s="136"/>
      <c r="ES142" s="136"/>
      <c r="ET142" s="151"/>
      <c r="EU142" s="151"/>
      <c r="EV142" s="151"/>
      <c r="EW142" s="151"/>
      <c r="EX142" s="151"/>
      <c r="EY142" s="151"/>
      <c r="EZ142" s="137">
        <f t="shared" si="1334"/>
        <v>0</v>
      </c>
      <c r="FA142" s="137">
        <f t="shared" si="1334"/>
        <v>0</v>
      </c>
    </row>
    <row r="143" spans="1:157" s="196" customFormat="1" ht="15.75" customHeight="1" x14ac:dyDescent="0.25">
      <c r="A143" s="122"/>
      <c r="B143" s="122">
        <v>111</v>
      </c>
      <c r="C143" s="123" t="s">
        <v>421</v>
      </c>
      <c r="D143" s="215" t="s">
        <v>422</v>
      </c>
      <c r="E143" s="125">
        <v>15030</v>
      </c>
      <c r="F143" s="225">
        <v>51.86</v>
      </c>
      <c r="G143" s="223">
        <v>2.3E-3</v>
      </c>
      <c r="H143" s="128">
        <v>1</v>
      </c>
      <c r="I143" s="194"/>
      <c r="J143" s="183">
        <v>1.4</v>
      </c>
      <c r="K143" s="183">
        <v>1.68</v>
      </c>
      <c r="L143" s="183">
        <v>2.23</v>
      </c>
      <c r="M143" s="186">
        <v>2.57</v>
      </c>
      <c r="N143" s="130"/>
      <c r="O143" s="149">
        <f t="shared" ref="O143:Q143" si="1351">(N143*$E143*$F143*((1-$G143)+$G143*$J143*$H143*O$11))</f>
        <v>0</v>
      </c>
      <c r="P143" s="187"/>
      <c r="Q143" s="149">
        <f t="shared" si="1351"/>
        <v>0</v>
      </c>
      <c r="R143" s="149"/>
      <c r="S143" s="149">
        <v>0</v>
      </c>
      <c r="T143" s="149"/>
      <c r="U143" s="149"/>
      <c r="V143" s="132"/>
      <c r="W143" s="149">
        <f t="shared" ref="W143" si="1352">(V143*$E143*$F143*((1-$G143)+$G143*$J143*$H143*W$11))</f>
        <v>0</v>
      </c>
      <c r="X143" s="130"/>
      <c r="Y143" s="149">
        <f t="shared" ref="Y143" si="1353">(X143*$E143*$F143*((1-$G143)+$G143*$J143*$H143*Y$11))</f>
        <v>0</v>
      </c>
      <c r="Z143" s="130"/>
      <c r="AA143" s="149">
        <f t="shared" ref="AA143" si="1354">(Z143*$E143*$F143*((1-$G143)+$G143*$J143*$H143*AA$11))</f>
        <v>0</v>
      </c>
      <c r="AB143" s="130"/>
      <c r="AC143" s="149">
        <f t="shared" ref="AC143" si="1355">(AB143*$E143*$F143*((1-$G143)+$G143*$J143*$H143*AC$11))</f>
        <v>0</v>
      </c>
      <c r="AD143" s="132"/>
      <c r="AE143" s="149">
        <f t="shared" ref="AE143" si="1356">(AD143*$E143*$F143*((1-$G143)+$G143*$J143*$H143*AE$11))</f>
        <v>0</v>
      </c>
      <c r="AF143" s="132"/>
      <c r="AG143" s="149">
        <f t="shared" ref="AG143" si="1357">(AF143*$E143*$F143*((1-$G143)+$G143*$J143*$H143*AG$11))</f>
        <v>0</v>
      </c>
      <c r="AH143" s="132"/>
      <c r="AI143" s="149">
        <f t="shared" ref="AI143" si="1358">(AH143*$E143*$F143*((1-$G143)+$G143*$J143*$H143*AI$11))</f>
        <v>0</v>
      </c>
      <c r="AJ143" s="132"/>
      <c r="AK143" s="132"/>
      <c r="AL143" s="132"/>
      <c r="AM143" s="135">
        <f t="shared" si="1288"/>
        <v>0</v>
      </c>
      <c r="AN143" s="130"/>
      <c r="AO143" s="149">
        <f t="shared" ref="AO143" si="1359">(AN143*$E143*$F143*((1-$G143)+$G143*$J143*$H143*AO$11))</f>
        <v>0</v>
      </c>
      <c r="AP143" s="132"/>
      <c r="AQ143" s="149">
        <f t="shared" ref="AQ143" si="1360">(AP143*$E143*$F143*((1-$G143)+$G143*$J143*$H143*AQ$11))</f>
        <v>0</v>
      </c>
      <c r="AR143" s="130"/>
      <c r="AS143" s="149">
        <f t="shared" ref="AS143" si="1361">(AR143*$E143*$F143*((1-$G143)+$G143*$J143*$H143*AS$11))</f>
        <v>0</v>
      </c>
      <c r="AT143" s="151"/>
      <c r="AU143" s="149">
        <f t="shared" ref="AU143" si="1362">(AT143*$E143*$F143*((1-$G143)+$G143*$J143*$H143*AU$11))</f>
        <v>0</v>
      </c>
      <c r="AV143" s="132"/>
      <c r="AW143" s="149">
        <f t="shared" ref="AW143" si="1363">(AV143*$E143*$F143*((1-$G143)+$G143*$J143*$H143*AW$11))</f>
        <v>0</v>
      </c>
      <c r="AX143" s="132"/>
      <c r="AY143" s="149">
        <f t="shared" ref="AY143" si="1364">(AX143*$E143*$F143*((1-$G143)+$G143*$J143*$H143*AY$11))</f>
        <v>0</v>
      </c>
      <c r="AZ143" s="130"/>
      <c r="BA143" s="149">
        <f t="shared" ref="BA143" si="1365">(AZ143*$E143*$F143*((1-$G143)+$G143*$J143*$H143*BA$11))</f>
        <v>0</v>
      </c>
      <c r="BB143" s="130"/>
      <c r="BC143" s="149">
        <f t="shared" ref="BC143" si="1366">(BB143*$E143*$F143*((1-$G143)+$G143*$J143*$H143*BC$11))</f>
        <v>0</v>
      </c>
      <c r="BD143" s="130"/>
      <c r="BE143" s="149">
        <f t="shared" ref="BE143" si="1367">(BD143*$E143*$F143*((1-$G143)+$G143*$J143*$H143*BE$11))</f>
        <v>0</v>
      </c>
      <c r="BF143" s="130"/>
      <c r="BG143" s="149">
        <f t="shared" ref="BG143" si="1368">(BF143*$E143*$F143*((1-$G143)+$G143*$J143*$H143*BG$11))</f>
        <v>0</v>
      </c>
      <c r="BH143" s="130"/>
      <c r="BI143" s="149">
        <f t="shared" ref="BI143" si="1369">(BH143*$E143*$F143*((1-$G143)+$G143*$J143*$H143*BI$11))</f>
        <v>0</v>
      </c>
      <c r="BJ143" s="132">
        <v>0</v>
      </c>
      <c r="BK143" s="132">
        <v>0</v>
      </c>
      <c r="BL143" s="130"/>
      <c r="BM143" s="149">
        <f t="shared" ref="BM143" si="1370">(BL143*$E143*$F143*((1-$G143)+$G143*$J143*$H143*BM$11))</f>
        <v>0</v>
      </c>
      <c r="BN143" s="130"/>
      <c r="BO143" s="149">
        <f t="shared" ref="BO143" si="1371">(BN143*$E143*$F143*((1-$G143)+$G143*$J143*$H143*BO$11))</f>
        <v>0</v>
      </c>
      <c r="BP143" s="130"/>
      <c r="BQ143" s="149">
        <f t="shared" ref="BQ143" si="1372">(BP143*$E143*$F143*((1-$G143)+$G143*$J143*$H143*BQ$11))</f>
        <v>0</v>
      </c>
      <c r="BR143" s="130"/>
      <c r="BS143" s="149">
        <f t="shared" ref="BS143" si="1373">(BR143*$E143*$F143*((1-$G143)+$G143*$J143*$H143*BS$11))</f>
        <v>0</v>
      </c>
      <c r="BT143" s="130"/>
      <c r="BU143" s="149">
        <f t="shared" ref="BU143" si="1374">(BT143*$E143*$F143*((1-$G143)+$G143*$J143*$H143*BU$11))</f>
        <v>0</v>
      </c>
      <c r="BV143" s="130"/>
      <c r="BW143" s="149">
        <f t="shared" ref="BW143" si="1375">(BV143*$E143*$F143*((1-$G143)+$G143*$J143*$H143*BW$11))</f>
        <v>0</v>
      </c>
      <c r="BX143" s="130"/>
      <c r="BY143" s="149">
        <f t="shared" ref="BY143" si="1376">(BX143*$E143*$F143*((1-$G143)+$G143*$J143*$H143*BY$11))</f>
        <v>0</v>
      </c>
      <c r="BZ143" s="130"/>
      <c r="CA143" s="149">
        <f t="shared" ref="CA143" si="1377">(BZ143*$E143*$F143*((1-$G143)+$G143*$J143*$H143*CA$11))</f>
        <v>0</v>
      </c>
      <c r="CB143" s="134"/>
      <c r="CC143" s="149">
        <f t="shared" ref="CC143:CE143" si="1378">(CB143*$E143*$F143*((1-$G143)+$G143*$J143*$H143*CC$11))</f>
        <v>0</v>
      </c>
      <c r="CD143" s="130"/>
      <c r="CE143" s="149">
        <f t="shared" si="1378"/>
        <v>0</v>
      </c>
      <c r="CF143" s="132"/>
      <c r="CG143" s="149">
        <f t="shared" ref="CG143" si="1379">(CF143*$E143*$F143*((1-$G143)+$G143*$J143*$H143*CG$11))</f>
        <v>0</v>
      </c>
      <c r="CH143" s="130"/>
      <c r="CI143" s="149">
        <f t="shared" ref="CI143" si="1380">(CH143*$E143*$F143*((1-$G143)+$G143*$J143*$H143*CI$11))</f>
        <v>0</v>
      </c>
      <c r="CJ143" s="130"/>
      <c r="CK143" s="149">
        <f t="shared" ref="CK143" si="1381">(CJ143*$E143*$F143*((1-$G143)+$G143*$J143*$H143*CK$11))</f>
        <v>0</v>
      </c>
      <c r="CL143" s="130"/>
      <c r="CM143" s="149">
        <f t="shared" ref="CM143" si="1382">(CL143*$E143*$F143*((1-$G143)+$G143*$J143*$H143*CM$11))</f>
        <v>0</v>
      </c>
      <c r="CN143" s="130"/>
      <c r="CO143" s="149">
        <f t="shared" ref="CO143" si="1383">(CN143*$E143*$F143*((1-$G143)+$G143*$J143*$H143*CO$11))</f>
        <v>0</v>
      </c>
      <c r="CP143" s="130"/>
      <c r="CQ143" s="149">
        <f>(CP143*$E143*$F143*((1-$G143)+$G143*$K143*$H143))</f>
        <v>0</v>
      </c>
      <c r="CR143" s="130"/>
      <c r="CS143" s="149">
        <f>(CR143*$E143*$F143*((1-$G143)+$G143*$K143*$H143))</f>
        <v>0</v>
      </c>
      <c r="CT143" s="130"/>
      <c r="CU143" s="149">
        <f>(CT143*$E143*$F143*((1-$G143)+$G143*$K143*$H143))</f>
        <v>0</v>
      </c>
      <c r="CV143" s="132"/>
      <c r="CW143" s="149">
        <f>(CV143*$E143*$F143*((1-$G143)+$G143*$K143*$H143))</f>
        <v>0</v>
      </c>
      <c r="CX143" s="132"/>
      <c r="CY143" s="149">
        <f>(CX143*$E143*$F143*((1-$G143)+$G143*$K143*$H143))</f>
        <v>0</v>
      </c>
      <c r="CZ143" s="132"/>
      <c r="DA143" s="149">
        <f>(CZ143*$E143*$F143*((1-$G143)+$G143*$K143*$H143))</f>
        <v>0</v>
      </c>
      <c r="DB143" s="130"/>
      <c r="DC143" s="149">
        <f>(DB143*$E143*$F143*((1-$G143)+$G143*$K143*$H143))</f>
        <v>0</v>
      </c>
      <c r="DD143" s="130"/>
      <c r="DE143" s="149">
        <f>(DD143*$E143*$F143*((1-$G143)+$G143*$K143*$H143))</f>
        <v>0</v>
      </c>
      <c r="DF143" s="130">
        <v>0</v>
      </c>
      <c r="DG143" s="149">
        <v>0</v>
      </c>
      <c r="DH143" s="132"/>
      <c r="DI143" s="149">
        <f>(DH143*$E143*$F143*((1-$G143)+$G143*$K143*$H143))</f>
        <v>0</v>
      </c>
      <c r="DJ143" s="130"/>
      <c r="DK143" s="149">
        <f>(DJ143*$E143*$F143*((1-$G143)+$G143*$K143*$H143))</f>
        <v>0</v>
      </c>
      <c r="DL143" s="130"/>
      <c r="DM143" s="149">
        <f>(DL143*$E143*$F143*((1-$G143)+$G143*$K143*$H143))</f>
        <v>0</v>
      </c>
      <c r="DN143" s="130"/>
      <c r="DO143" s="149">
        <f>(DN143*$E143*$F143*((1-$G143)+$G143*$K143*$H143))</f>
        <v>0</v>
      </c>
      <c r="DP143" s="130"/>
      <c r="DQ143" s="149">
        <f>(DP143*$E143*$F143*((1-$G143)+$G143*$K143*$H143))</f>
        <v>0</v>
      </c>
      <c r="DR143" s="130"/>
      <c r="DS143" s="149">
        <f>(DR143*$E143*$F143*((1-$G143)+$G143*$K143*$H143))</f>
        <v>0</v>
      </c>
      <c r="DT143" s="130"/>
      <c r="DU143" s="149">
        <f>(DT143*$E143*$F143*((1-$G143)+$G143*$K143*$H143))</f>
        <v>0</v>
      </c>
      <c r="DV143" s="130"/>
      <c r="DW143" s="149">
        <f>(DV143*$E143*$F143*((1-$G143)+$G143*$K143*$H143))</f>
        <v>0</v>
      </c>
      <c r="DX143" s="130"/>
      <c r="DY143" s="149">
        <f>(DX143*$E143*$F143*((1-$G143)+$G143*$K143*$H143))</f>
        <v>0</v>
      </c>
      <c r="DZ143" s="130"/>
      <c r="EA143" s="149">
        <f>(DZ143*$E143*$F143*((1-$G143)+$G143*$J143*$H143*EA$11))</f>
        <v>0</v>
      </c>
      <c r="EB143" s="130"/>
      <c r="EC143" s="149">
        <f t="shared" ref="EC143" si="1384">(EB143*$E143*$F143*((1-$G143)+$G143*$M143*$H143*EC$11))</f>
        <v>0</v>
      </c>
      <c r="ED143" s="151"/>
      <c r="EE143" s="149">
        <f t="shared" ref="EE143" si="1385">(ED143*$E143*$F143*((1-$G143)+$G143*$J143*$H143*EE$11))</f>
        <v>0</v>
      </c>
      <c r="EF143" s="130"/>
      <c r="EG143" s="149">
        <f t="shared" ref="EG143" si="1386">(EF143*$E143*$F143*((1-$G143)+$G143*$J143*$H143*EG$11))</f>
        <v>0</v>
      </c>
      <c r="EH143" s="130"/>
      <c r="EI143" s="132"/>
      <c r="EJ143" s="130"/>
      <c r="EK143" s="132"/>
      <c r="EL143" s="130"/>
      <c r="EM143" s="149">
        <f t="shared" ref="EM143" si="1387">(EL143*$E143*$F143*((1-$G143)+$G143*$J143*$H143*EM$11))</f>
        <v>0</v>
      </c>
      <c r="EN143" s="130"/>
      <c r="EO143" s="149">
        <f t="shared" ref="EO143" si="1388">(EN143*$E143*$F143*((1-$G143)+$G143*$J143*$H143*EO$11))</f>
        <v>0</v>
      </c>
      <c r="EP143" s="130"/>
      <c r="EQ143" s="132"/>
      <c r="ER143" s="136"/>
      <c r="ES143" s="136"/>
      <c r="ET143" s="151"/>
      <c r="EU143" s="151"/>
      <c r="EV143" s="151"/>
      <c r="EW143" s="151"/>
      <c r="EX143" s="151"/>
      <c r="EY143" s="151"/>
      <c r="EZ143" s="137">
        <f t="shared" si="1334"/>
        <v>0</v>
      </c>
      <c r="FA143" s="137">
        <f t="shared" si="1334"/>
        <v>0</v>
      </c>
    </row>
    <row r="144" spans="1:157" s="181" customFormat="1" ht="15" customHeight="1" x14ac:dyDescent="0.25">
      <c r="A144" s="112">
        <v>21</v>
      </c>
      <c r="B144" s="112"/>
      <c r="C144" s="192" t="s">
        <v>423</v>
      </c>
      <c r="D144" s="216" t="s">
        <v>424</v>
      </c>
      <c r="E144" s="125">
        <v>15030</v>
      </c>
      <c r="F144" s="190"/>
      <c r="G144" s="127"/>
      <c r="H144" s="115"/>
      <c r="I144" s="177"/>
      <c r="J144" s="191">
        <v>1.4</v>
      </c>
      <c r="K144" s="191">
        <v>1.68</v>
      </c>
      <c r="L144" s="191">
        <v>2.23</v>
      </c>
      <c r="M144" s="179">
        <v>2.57</v>
      </c>
      <c r="N144" s="159">
        <f t="shared" ref="N144:BY144" si="1389">SUM(N145:N151)</f>
        <v>0</v>
      </c>
      <c r="O144" s="159">
        <f t="shared" si="1389"/>
        <v>0</v>
      </c>
      <c r="P144" s="159">
        <f t="shared" si="1389"/>
        <v>401</v>
      </c>
      <c r="Q144" s="159">
        <f t="shared" si="1389"/>
        <v>3290758.38</v>
      </c>
      <c r="R144" s="159">
        <v>0</v>
      </c>
      <c r="S144" s="159">
        <v>0</v>
      </c>
      <c r="T144" s="159">
        <v>0</v>
      </c>
      <c r="U144" s="159">
        <v>0</v>
      </c>
      <c r="V144" s="159">
        <f t="shared" si="1389"/>
        <v>0</v>
      </c>
      <c r="W144" s="159">
        <f t="shared" si="1389"/>
        <v>0</v>
      </c>
      <c r="X144" s="159">
        <f t="shared" si="1389"/>
        <v>0</v>
      </c>
      <c r="Y144" s="159">
        <f t="shared" si="1389"/>
        <v>0</v>
      </c>
      <c r="Z144" s="159">
        <f t="shared" si="1389"/>
        <v>0</v>
      </c>
      <c r="AA144" s="159">
        <f t="shared" si="1389"/>
        <v>0</v>
      </c>
      <c r="AB144" s="159">
        <f t="shared" si="1389"/>
        <v>2717</v>
      </c>
      <c r="AC144" s="159">
        <f t="shared" si="1389"/>
        <v>61116185.648908801</v>
      </c>
      <c r="AD144" s="159">
        <f t="shared" si="1389"/>
        <v>14</v>
      </c>
      <c r="AE144" s="159">
        <f t="shared" si="1389"/>
        <v>114889.31999999999</v>
      </c>
      <c r="AF144" s="159">
        <f t="shared" si="1389"/>
        <v>0</v>
      </c>
      <c r="AG144" s="159">
        <f t="shared" si="1389"/>
        <v>0</v>
      </c>
      <c r="AH144" s="159">
        <f t="shared" si="1389"/>
        <v>0</v>
      </c>
      <c r="AI144" s="159">
        <f t="shared" si="1389"/>
        <v>0</v>
      </c>
      <c r="AJ144" s="159">
        <f t="shared" si="1389"/>
        <v>0</v>
      </c>
      <c r="AK144" s="159">
        <f t="shared" si="1389"/>
        <v>0</v>
      </c>
      <c r="AL144" s="159">
        <f t="shared" si="1389"/>
        <v>6</v>
      </c>
      <c r="AM144" s="159">
        <f t="shared" si="1389"/>
        <v>59085.936000000002</v>
      </c>
      <c r="AN144" s="159">
        <f t="shared" si="1389"/>
        <v>524</v>
      </c>
      <c r="AO144" s="159">
        <f t="shared" si="1389"/>
        <v>22349129.039999999</v>
      </c>
      <c r="AP144" s="159">
        <f t="shared" si="1389"/>
        <v>0</v>
      </c>
      <c r="AQ144" s="159">
        <f t="shared" si="1389"/>
        <v>0</v>
      </c>
      <c r="AR144" s="159">
        <f t="shared" si="1389"/>
        <v>0</v>
      </c>
      <c r="AS144" s="159">
        <f t="shared" si="1389"/>
        <v>0</v>
      </c>
      <c r="AT144" s="159">
        <f t="shared" si="1389"/>
        <v>0</v>
      </c>
      <c r="AU144" s="159">
        <f t="shared" si="1389"/>
        <v>0</v>
      </c>
      <c r="AV144" s="159">
        <f t="shared" si="1389"/>
        <v>0</v>
      </c>
      <c r="AW144" s="159">
        <f t="shared" si="1389"/>
        <v>0</v>
      </c>
      <c r="AX144" s="159">
        <f t="shared" si="1389"/>
        <v>0</v>
      </c>
      <c r="AY144" s="159">
        <f t="shared" si="1389"/>
        <v>0</v>
      </c>
      <c r="AZ144" s="159">
        <f t="shared" si="1389"/>
        <v>0</v>
      </c>
      <c r="BA144" s="159">
        <f t="shared" si="1389"/>
        <v>0</v>
      </c>
      <c r="BB144" s="159">
        <f t="shared" si="1389"/>
        <v>0</v>
      </c>
      <c r="BC144" s="159">
        <f t="shared" si="1389"/>
        <v>0</v>
      </c>
      <c r="BD144" s="159">
        <f t="shared" si="1389"/>
        <v>10</v>
      </c>
      <c r="BE144" s="159">
        <f t="shared" si="1389"/>
        <v>82063.799999999988</v>
      </c>
      <c r="BF144" s="159">
        <f t="shared" si="1389"/>
        <v>8</v>
      </c>
      <c r="BG144" s="159">
        <f t="shared" si="1389"/>
        <v>65651.039999999994</v>
      </c>
      <c r="BH144" s="159">
        <f t="shared" si="1389"/>
        <v>66</v>
      </c>
      <c r="BI144" s="159">
        <f t="shared" si="1389"/>
        <v>541621.07999999996</v>
      </c>
      <c r="BJ144" s="121">
        <v>23</v>
      </c>
      <c r="BK144" s="121">
        <v>188746.74000000005</v>
      </c>
      <c r="BL144" s="159">
        <f t="shared" si="1389"/>
        <v>0</v>
      </c>
      <c r="BM144" s="159">
        <f t="shared" si="1389"/>
        <v>0</v>
      </c>
      <c r="BN144" s="159">
        <f t="shared" si="1389"/>
        <v>0</v>
      </c>
      <c r="BO144" s="159">
        <f t="shared" si="1389"/>
        <v>0</v>
      </c>
      <c r="BP144" s="159">
        <f t="shared" si="1389"/>
        <v>5</v>
      </c>
      <c r="BQ144" s="159">
        <f t="shared" si="1389"/>
        <v>41031.899999999994</v>
      </c>
      <c r="BR144" s="159">
        <f t="shared" si="1389"/>
        <v>0</v>
      </c>
      <c r="BS144" s="159">
        <f t="shared" si="1389"/>
        <v>0</v>
      </c>
      <c r="BT144" s="159">
        <f t="shared" si="1389"/>
        <v>3</v>
      </c>
      <c r="BU144" s="159">
        <f t="shared" si="1389"/>
        <v>24619.140000000003</v>
      </c>
      <c r="BV144" s="159">
        <f t="shared" si="1389"/>
        <v>160</v>
      </c>
      <c r="BW144" s="159">
        <f t="shared" si="1389"/>
        <v>1313020.7999999998</v>
      </c>
      <c r="BX144" s="159">
        <f t="shared" si="1389"/>
        <v>24</v>
      </c>
      <c r="BY144" s="159">
        <f t="shared" si="1389"/>
        <v>196953.12000000002</v>
      </c>
      <c r="BZ144" s="159">
        <f t="shared" ref="BZ144:EK144" si="1390">SUM(BZ145:BZ151)</f>
        <v>7</v>
      </c>
      <c r="CA144" s="159">
        <f t="shared" si="1390"/>
        <v>57444.659999999996</v>
      </c>
      <c r="CB144" s="159">
        <f t="shared" si="1390"/>
        <v>0</v>
      </c>
      <c r="CC144" s="159">
        <f t="shared" si="1390"/>
        <v>0</v>
      </c>
      <c r="CD144" s="159">
        <f t="shared" si="1390"/>
        <v>9</v>
      </c>
      <c r="CE144" s="159">
        <f t="shared" si="1390"/>
        <v>73857.42</v>
      </c>
      <c r="CF144" s="159">
        <f t="shared" si="1390"/>
        <v>3</v>
      </c>
      <c r="CG144" s="159">
        <f t="shared" si="1390"/>
        <v>24619.140000000003</v>
      </c>
      <c r="CH144" s="159">
        <f t="shared" si="1390"/>
        <v>0</v>
      </c>
      <c r="CI144" s="159">
        <f t="shared" si="1390"/>
        <v>0</v>
      </c>
      <c r="CJ144" s="159">
        <f t="shared" si="1390"/>
        <v>0</v>
      </c>
      <c r="CK144" s="159">
        <f t="shared" si="1390"/>
        <v>0</v>
      </c>
      <c r="CL144" s="159">
        <f t="shared" si="1390"/>
        <v>0</v>
      </c>
      <c r="CM144" s="159">
        <f t="shared" si="1390"/>
        <v>0</v>
      </c>
      <c r="CN144" s="159">
        <f t="shared" si="1390"/>
        <v>442</v>
      </c>
      <c r="CO144" s="159">
        <f t="shared" si="1390"/>
        <v>7807002.8399999999</v>
      </c>
      <c r="CP144" s="159">
        <f t="shared" si="1390"/>
        <v>0</v>
      </c>
      <c r="CQ144" s="159">
        <f t="shared" si="1390"/>
        <v>0</v>
      </c>
      <c r="CR144" s="159">
        <f t="shared" si="1390"/>
        <v>0</v>
      </c>
      <c r="CS144" s="159">
        <f t="shared" si="1390"/>
        <v>0</v>
      </c>
      <c r="CT144" s="159">
        <f t="shared" si="1390"/>
        <v>0</v>
      </c>
      <c r="CU144" s="159">
        <f t="shared" si="1390"/>
        <v>0</v>
      </c>
      <c r="CV144" s="159">
        <f t="shared" si="1390"/>
        <v>0</v>
      </c>
      <c r="CW144" s="159">
        <f t="shared" si="1390"/>
        <v>0</v>
      </c>
      <c r="CX144" s="159">
        <f t="shared" si="1390"/>
        <v>54</v>
      </c>
      <c r="CY144" s="159">
        <f t="shared" si="1390"/>
        <v>531773.424</v>
      </c>
      <c r="CZ144" s="159">
        <f t="shared" si="1390"/>
        <v>0</v>
      </c>
      <c r="DA144" s="159">
        <f t="shared" si="1390"/>
        <v>0</v>
      </c>
      <c r="DB144" s="159">
        <f t="shared" si="1390"/>
        <v>0</v>
      </c>
      <c r="DC144" s="159">
        <f t="shared" si="1390"/>
        <v>0</v>
      </c>
      <c r="DD144" s="159">
        <f t="shared" si="1390"/>
        <v>0</v>
      </c>
      <c r="DE144" s="159">
        <f t="shared" si="1390"/>
        <v>0</v>
      </c>
      <c r="DF144" s="159">
        <v>1</v>
      </c>
      <c r="DG144" s="159">
        <v>9847.66</v>
      </c>
      <c r="DH144" s="159">
        <f t="shared" si="1390"/>
        <v>24</v>
      </c>
      <c r="DI144" s="159">
        <f t="shared" si="1390"/>
        <v>236343.74400000001</v>
      </c>
      <c r="DJ144" s="159">
        <f t="shared" si="1390"/>
        <v>0</v>
      </c>
      <c r="DK144" s="159">
        <f t="shared" si="1390"/>
        <v>0</v>
      </c>
      <c r="DL144" s="159">
        <f t="shared" si="1390"/>
        <v>9</v>
      </c>
      <c r="DM144" s="159">
        <f t="shared" si="1390"/>
        <v>88628.903999999995</v>
      </c>
      <c r="DN144" s="159">
        <f t="shared" si="1390"/>
        <v>15</v>
      </c>
      <c r="DO144" s="159">
        <f t="shared" si="1390"/>
        <v>147714.84</v>
      </c>
      <c r="DP144" s="159">
        <f t="shared" si="1390"/>
        <v>0</v>
      </c>
      <c r="DQ144" s="159">
        <f t="shared" si="1390"/>
        <v>0</v>
      </c>
      <c r="DR144" s="159">
        <f t="shared" si="1390"/>
        <v>0</v>
      </c>
      <c r="DS144" s="159">
        <f t="shared" si="1390"/>
        <v>0</v>
      </c>
      <c r="DT144" s="159">
        <f t="shared" si="1390"/>
        <v>0</v>
      </c>
      <c r="DU144" s="159">
        <f t="shared" si="1390"/>
        <v>0</v>
      </c>
      <c r="DV144" s="159">
        <f t="shared" si="1390"/>
        <v>1</v>
      </c>
      <c r="DW144" s="159">
        <f t="shared" si="1390"/>
        <v>9847.655999999999</v>
      </c>
      <c r="DX144" s="159">
        <f t="shared" si="1390"/>
        <v>0</v>
      </c>
      <c r="DY144" s="159">
        <f t="shared" si="1390"/>
        <v>0</v>
      </c>
      <c r="DZ144" s="159">
        <f t="shared" si="1390"/>
        <v>0</v>
      </c>
      <c r="EA144" s="159">
        <f t="shared" si="1390"/>
        <v>0</v>
      </c>
      <c r="EB144" s="159">
        <f t="shared" si="1390"/>
        <v>0</v>
      </c>
      <c r="EC144" s="159">
        <f t="shared" si="1390"/>
        <v>0</v>
      </c>
      <c r="ED144" s="159">
        <f t="shared" si="1390"/>
        <v>0</v>
      </c>
      <c r="EE144" s="159">
        <f t="shared" si="1390"/>
        <v>0</v>
      </c>
      <c r="EF144" s="159">
        <f t="shared" si="1390"/>
        <v>0</v>
      </c>
      <c r="EG144" s="159">
        <f t="shared" si="1390"/>
        <v>0</v>
      </c>
      <c r="EH144" s="159">
        <f t="shared" si="1390"/>
        <v>0</v>
      </c>
      <c r="EI144" s="159">
        <f t="shared" si="1390"/>
        <v>0</v>
      </c>
      <c r="EJ144" s="159">
        <f t="shared" si="1390"/>
        <v>0</v>
      </c>
      <c r="EK144" s="159">
        <f t="shared" si="1390"/>
        <v>0</v>
      </c>
      <c r="EL144" s="159">
        <f t="shared" ref="EL144:FA144" si="1391">SUM(EL145:EL151)</f>
        <v>1059</v>
      </c>
      <c r="EM144" s="159">
        <f t="shared" si="1391"/>
        <v>51857958.595392004</v>
      </c>
      <c r="EN144" s="159">
        <f t="shared" si="1391"/>
        <v>0</v>
      </c>
      <c r="EO144" s="159">
        <f t="shared" si="1391"/>
        <v>0</v>
      </c>
      <c r="EP144" s="159">
        <f t="shared" si="1391"/>
        <v>0</v>
      </c>
      <c r="EQ144" s="159">
        <f t="shared" si="1391"/>
        <v>0</v>
      </c>
      <c r="ER144" s="159">
        <f t="shared" si="1391"/>
        <v>0</v>
      </c>
      <c r="ES144" s="159">
        <f t="shared" si="1391"/>
        <v>0</v>
      </c>
      <c r="ET144" s="159">
        <f t="shared" si="1391"/>
        <v>0</v>
      </c>
      <c r="EU144" s="159">
        <f t="shared" si="1391"/>
        <v>0</v>
      </c>
      <c r="EV144" s="159">
        <f t="shared" si="1391"/>
        <v>0</v>
      </c>
      <c r="EW144" s="159">
        <f t="shared" si="1391"/>
        <v>0</v>
      </c>
      <c r="EX144" s="159"/>
      <c r="EY144" s="159"/>
      <c r="EZ144" s="159">
        <f t="shared" si="1391"/>
        <v>5585</v>
      </c>
      <c r="FA144" s="159">
        <f t="shared" si="1391"/>
        <v>150228794.8283008</v>
      </c>
    </row>
    <row r="145" spans="1:157" s="196" customFormat="1" ht="15.75" customHeight="1" x14ac:dyDescent="0.25">
      <c r="A145" s="122"/>
      <c r="B145" s="122">
        <v>112</v>
      </c>
      <c r="C145" s="123" t="s">
        <v>425</v>
      </c>
      <c r="D145" s="215" t="s">
        <v>426</v>
      </c>
      <c r="E145" s="125">
        <v>15030</v>
      </c>
      <c r="F145" s="126">
        <v>0.39</v>
      </c>
      <c r="G145" s="127"/>
      <c r="H145" s="128">
        <v>1</v>
      </c>
      <c r="I145" s="194"/>
      <c r="J145" s="183">
        <v>1.4</v>
      </c>
      <c r="K145" s="183">
        <v>1.68</v>
      </c>
      <c r="L145" s="183">
        <v>2.23</v>
      </c>
      <c r="M145" s="186">
        <v>2.57</v>
      </c>
      <c r="N145" s="130"/>
      <c r="O145" s="131">
        <f t="shared" ref="O145:Q150" si="1392">N145*$E145*$F145*$H145*$J145*O$11</f>
        <v>0</v>
      </c>
      <c r="P145" s="132">
        <v>401</v>
      </c>
      <c r="Q145" s="131">
        <f t="shared" si="1392"/>
        <v>3290758.38</v>
      </c>
      <c r="R145" s="131"/>
      <c r="S145" s="131">
        <v>0</v>
      </c>
      <c r="T145" s="131"/>
      <c r="U145" s="131"/>
      <c r="V145" s="132"/>
      <c r="W145" s="131">
        <f t="shared" ref="W145:W150" si="1393">V145*$E145*$F145*$H145*$J145*W$11</f>
        <v>0</v>
      </c>
      <c r="X145" s="130"/>
      <c r="Y145" s="131">
        <f t="shared" ref="Y145:Y150" si="1394">X145*$E145*$F145*$H145*$J145*Y$11</f>
        <v>0</v>
      </c>
      <c r="Z145" s="130"/>
      <c r="AA145" s="131">
        <f t="shared" ref="AA145:AA150" si="1395">Z145*$E145*$F145*$H145*$J145*AA$11</f>
        <v>0</v>
      </c>
      <c r="AB145" s="130">
        <v>15</v>
      </c>
      <c r="AC145" s="131">
        <f t="shared" ref="AC145:AC150" si="1396">AB145*$E145*$F145*$H145*$J145*AC$11</f>
        <v>123095.7</v>
      </c>
      <c r="AD145" s="132">
        <v>14</v>
      </c>
      <c r="AE145" s="131">
        <f t="shared" ref="AE145:AE150" si="1397">AD145*$E145*$F145*$H145*$J145*AE$11</f>
        <v>114889.31999999999</v>
      </c>
      <c r="AF145" s="132"/>
      <c r="AG145" s="131">
        <f t="shared" ref="AG145:AG150" si="1398">AF145*$E145*$F145*$H145*$J145*AG$11</f>
        <v>0</v>
      </c>
      <c r="AH145" s="132"/>
      <c r="AI145" s="131">
        <f t="shared" ref="AI145:AI150" si="1399">AH145*$E145*$F145*$H145*$J145*AI$11</f>
        <v>0</v>
      </c>
      <c r="AJ145" s="132"/>
      <c r="AK145" s="132"/>
      <c r="AL145" s="132">
        <v>6</v>
      </c>
      <c r="AM145" s="135">
        <f t="shared" ref="AM145:AM150" si="1400">SUM(AL145*$E145*$F145*$H145*$K145*$AM$11)</f>
        <v>59085.936000000002</v>
      </c>
      <c r="AN145" s="130">
        <v>63</v>
      </c>
      <c r="AO145" s="131">
        <f t="shared" ref="AO145:AO150" si="1401">AN145*$E145*$F145*$H145*$J145*AO$11</f>
        <v>517001.94</v>
      </c>
      <c r="AP145" s="132"/>
      <c r="AQ145" s="131">
        <f t="shared" ref="AQ145:AQ150" si="1402">AP145*$E145*$F145*$H145*$J145*AQ$11</f>
        <v>0</v>
      </c>
      <c r="AR145" s="130"/>
      <c r="AS145" s="131">
        <f t="shared" ref="AS145:AS150" si="1403">AR145*$E145*$F145*$H145*$J145*AS$11</f>
        <v>0</v>
      </c>
      <c r="AT145" s="151"/>
      <c r="AU145" s="131">
        <f t="shared" ref="AU145:AU150" si="1404">AT145*$E145*$F145*$H145*$J145*AU$11</f>
        <v>0</v>
      </c>
      <c r="AV145" s="132"/>
      <c r="AW145" s="131">
        <f t="shared" ref="AW145:AW150" si="1405">AV145*$E145*$F145*$H145*$J145*AW$11</f>
        <v>0</v>
      </c>
      <c r="AX145" s="132"/>
      <c r="AY145" s="131">
        <f t="shared" ref="AY145:AY150" si="1406">AX145*$E145*$F145*$H145*$J145*AY$11</f>
        <v>0</v>
      </c>
      <c r="AZ145" s="130"/>
      <c r="BA145" s="131">
        <f t="shared" ref="BA145:BA150" si="1407">AZ145*$E145*$F145*$H145*$J145*BA$11</f>
        <v>0</v>
      </c>
      <c r="BB145" s="130"/>
      <c r="BC145" s="131">
        <f t="shared" ref="BC145:BC150" si="1408">BB145*$E145*$F145*$H145*$J145*BC$11</f>
        <v>0</v>
      </c>
      <c r="BD145" s="130">
        <v>10</v>
      </c>
      <c r="BE145" s="131">
        <f t="shared" ref="BE145:BE150" si="1409">BD145*$E145*$F145*$H145*$J145*BE$11</f>
        <v>82063.799999999988</v>
      </c>
      <c r="BF145" s="188">
        <f>10-2</f>
        <v>8</v>
      </c>
      <c r="BG145" s="131">
        <f t="shared" ref="BG145:BG150" si="1410">BF145*$E145*$F145*$H145*$J145*BG$11</f>
        <v>65651.039999999994</v>
      </c>
      <c r="BH145" s="130">
        <v>66</v>
      </c>
      <c r="BI145" s="131">
        <f t="shared" ref="BI145:BI150" si="1411">BH145*$E145*$F145*$H145*$J145*BI$11</f>
        <v>541621.07999999996</v>
      </c>
      <c r="BJ145" s="132">
        <v>23</v>
      </c>
      <c r="BK145" s="132">
        <v>188746.74000000005</v>
      </c>
      <c r="BL145" s="130"/>
      <c r="BM145" s="131">
        <f t="shared" ref="BM145:BM150" si="1412">BL145*$E145*$F145*$H145*$J145*BM$11</f>
        <v>0</v>
      </c>
      <c r="BN145" s="130"/>
      <c r="BO145" s="131">
        <f t="shared" ref="BO145:BO150" si="1413">BN145*$E145*$F145*$H145*$J145*BO$11</f>
        <v>0</v>
      </c>
      <c r="BP145" s="130">
        <v>5</v>
      </c>
      <c r="BQ145" s="131">
        <f t="shared" ref="BQ145:BQ150" si="1414">BP145*$E145*$F145*$H145*$J145*BQ$11</f>
        <v>41031.899999999994</v>
      </c>
      <c r="BR145" s="130"/>
      <c r="BS145" s="131">
        <f t="shared" ref="BS145:BS150" si="1415">BR145*$E145*$F145*$H145*$J145*BS$11</f>
        <v>0</v>
      </c>
      <c r="BT145" s="130">
        <v>3</v>
      </c>
      <c r="BU145" s="131">
        <f t="shared" ref="BU145:BU150" si="1416">BT145*$E145*$F145*$H145*$J145*BU$11</f>
        <v>24619.140000000003</v>
      </c>
      <c r="BV145" s="130">
        <v>160</v>
      </c>
      <c r="BW145" s="131">
        <f t="shared" ref="BW145:BW150" si="1417">BV145*$E145*$F145*$H145*$J145*BW$11</f>
        <v>1313020.7999999998</v>
      </c>
      <c r="BX145" s="130">
        <v>24</v>
      </c>
      <c r="BY145" s="131">
        <f t="shared" ref="BY145:BY150" si="1418">BX145*$E145*$F145*$H145*$J145*BY$11</f>
        <v>196953.12000000002</v>
      </c>
      <c r="BZ145" s="130">
        <v>7</v>
      </c>
      <c r="CA145" s="131">
        <f t="shared" ref="CA145:CA150" si="1419">BZ145*$E145*$F145*$H145*$J145*CA$11</f>
        <v>57444.659999999996</v>
      </c>
      <c r="CB145" s="134"/>
      <c r="CC145" s="131">
        <f t="shared" ref="CC145:CE150" si="1420">CB145*$E145*$F145*$H145*$J145*CC$11</f>
        <v>0</v>
      </c>
      <c r="CD145" s="130">
        <v>9</v>
      </c>
      <c r="CE145" s="131">
        <f t="shared" si="1420"/>
        <v>73857.42</v>
      </c>
      <c r="CF145" s="132">
        <v>3</v>
      </c>
      <c r="CG145" s="131">
        <f t="shared" ref="CG145:CG150" si="1421">CF145*$E145*$F145*$H145*$J145*CG$11</f>
        <v>24619.140000000003</v>
      </c>
      <c r="CH145" s="130"/>
      <c r="CI145" s="131">
        <f t="shared" ref="CI145:CI150" si="1422">CH145*$E145*$F145*$H145*$J145*CI$11</f>
        <v>0</v>
      </c>
      <c r="CJ145" s="130"/>
      <c r="CK145" s="131">
        <f t="shared" ref="CK145:CK150" si="1423">CJ145*$E145*$F145*$H145*$J145*CK$11</f>
        <v>0</v>
      </c>
      <c r="CL145" s="130"/>
      <c r="CM145" s="131">
        <f t="shared" ref="CM145:CM150" si="1424">CL145*$E145*$F145*$H145*$J145*CM$11</f>
        <v>0</v>
      </c>
      <c r="CN145" s="130">
        <v>132</v>
      </c>
      <c r="CO145" s="131">
        <f t="shared" ref="CO145:CO150" si="1425">CN145*$E145*$F145*$H145*$J145*CO$11</f>
        <v>1083242.1599999999</v>
      </c>
      <c r="CP145" s="130"/>
      <c r="CQ145" s="135">
        <f t="shared" ref="CQ145:CQ150" si="1426">SUM(CP145*$E145*$F145*$H145*$K145*$CQ$11)</f>
        <v>0</v>
      </c>
      <c r="CR145" s="130"/>
      <c r="CS145" s="135">
        <f t="shared" ref="CS145:CS150" si="1427">SUM(CR145*$E145*$F145*$H145*$K145*$CQ$11)</f>
        <v>0</v>
      </c>
      <c r="CT145" s="130"/>
      <c r="CU145" s="135">
        <f t="shared" ref="CU145:CU150" si="1428">SUM(CT145*$E145*$F145*$H145*$K145*$CQ$11)</f>
        <v>0</v>
      </c>
      <c r="CV145" s="132"/>
      <c r="CW145" s="135">
        <f t="shared" ref="CW145:CW150" si="1429">SUM(CV145*$E145*$F145*$H145*$K145*$CQ$11)</f>
        <v>0</v>
      </c>
      <c r="CX145" s="132">
        <v>54</v>
      </c>
      <c r="CY145" s="135">
        <f t="shared" ref="CY145:CY150" si="1430">SUM(CX145*$E145*$F145*$H145*$K145*$CQ$11)</f>
        <v>531773.424</v>
      </c>
      <c r="CZ145" s="132"/>
      <c r="DA145" s="135">
        <f t="shared" ref="DA145:DA150" si="1431">SUM(CZ145*$E145*$F145*$H145*$K145*$CQ$11)</f>
        <v>0</v>
      </c>
      <c r="DB145" s="130"/>
      <c r="DC145" s="135">
        <f t="shared" ref="DC145:DC150" si="1432">SUM(DB145*$E145*$F145*$H145*$K145*$CQ$11)</f>
        <v>0</v>
      </c>
      <c r="DD145" s="130"/>
      <c r="DE145" s="135">
        <f t="shared" ref="DE145:DE150" si="1433">SUM(DD145*$E145*$F145*$H145*$K145*$CQ$11)</f>
        <v>0</v>
      </c>
      <c r="DF145" s="130">
        <v>1</v>
      </c>
      <c r="DG145" s="135">
        <v>9847.66</v>
      </c>
      <c r="DH145" s="132">
        <v>24</v>
      </c>
      <c r="DI145" s="135">
        <f t="shared" ref="DI145:DI150" si="1434">SUM(DH145*$E145*$F145*$H145*$K145*$CQ$11)</f>
        <v>236343.74400000001</v>
      </c>
      <c r="DJ145" s="130"/>
      <c r="DK145" s="135">
        <f t="shared" ref="DK145:DK150" si="1435">SUM(DJ145*$E145*$F145*$H145*$K145*$CQ$11)</f>
        <v>0</v>
      </c>
      <c r="DL145" s="130">
        <v>9</v>
      </c>
      <c r="DM145" s="135">
        <f t="shared" ref="DM145:DM150" si="1436">SUM(DL145*$E145*$F145*$H145*$K145*$CQ$11)</f>
        <v>88628.903999999995</v>
      </c>
      <c r="DN145" s="130">
        <v>15</v>
      </c>
      <c r="DO145" s="135">
        <f t="shared" ref="DO145:DO150" si="1437">SUM(DN145*$E145*$F145*$H145*$K145*$CQ$11)</f>
        <v>147714.84</v>
      </c>
      <c r="DP145" s="130"/>
      <c r="DQ145" s="135">
        <f t="shared" ref="DQ145:DQ150" si="1438">SUM(DP145*$E145*$F145*$H145*$K145*$CQ$11)</f>
        <v>0</v>
      </c>
      <c r="DR145" s="130"/>
      <c r="DS145" s="135">
        <f t="shared" ref="DS145:DS150" si="1439">SUM(DR145*$E145*$F145*$H145*$K145*$CQ$11)</f>
        <v>0</v>
      </c>
      <c r="DT145" s="130"/>
      <c r="DU145" s="135">
        <f t="shared" ref="DU145:DU150" si="1440">SUM(DT145*$E145*$F145*$H145*$K145*$CQ$11)</f>
        <v>0</v>
      </c>
      <c r="DV145" s="130">
        <v>1</v>
      </c>
      <c r="DW145" s="135">
        <f t="shared" ref="DW145:DW150" si="1441">SUM(DV145*$E145*$F145*$H145*$K145*$CQ$11)</f>
        <v>9847.655999999999</v>
      </c>
      <c r="DX145" s="130"/>
      <c r="DY145" s="135">
        <f t="shared" ref="DY145:DY150" si="1442">SUM(DX145*$E145*$F145*$H145*$K145*$CQ$11)</f>
        <v>0</v>
      </c>
      <c r="DZ145" s="130"/>
      <c r="EA145" s="135">
        <f t="shared" ref="EA145:EA150" si="1443">SUM(DZ145*$E145*$F145*$H145*$L145*EC$11)</f>
        <v>0</v>
      </c>
      <c r="EB145" s="130"/>
      <c r="EC145" s="135">
        <f t="shared" ref="EC145:EC150" si="1444">SUM(EB145*$E145*$F145*$H145*$M145*EC$11)</f>
        <v>0</v>
      </c>
      <c r="ED145" s="151"/>
      <c r="EE145" s="131">
        <f t="shared" ref="EE145:EE150" si="1445">ED145*$E145*$F145*$H145*$J145*EE$11</f>
        <v>0</v>
      </c>
      <c r="EF145" s="130"/>
      <c r="EG145" s="131">
        <f t="shared" ref="EG145:EG150" si="1446">EF145*$E145*$F145*$H145*$J145*EG$11</f>
        <v>0</v>
      </c>
      <c r="EH145" s="130"/>
      <c r="EI145" s="132"/>
      <c r="EJ145" s="130"/>
      <c r="EK145" s="132"/>
      <c r="EL145" s="130"/>
      <c r="EM145" s="131">
        <f t="shared" ref="EM145:EM150" si="1447">EL145*$E145*$F145*$H145*$J145*EM$11</f>
        <v>0</v>
      </c>
      <c r="EN145" s="130"/>
      <c r="EO145" s="131">
        <f t="shared" ref="EO145:EO150" si="1448">EN145*$E145*$F145*$H145*$J145*EO$11</f>
        <v>0</v>
      </c>
      <c r="EP145" s="130"/>
      <c r="EQ145" s="132"/>
      <c r="ER145" s="136"/>
      <c r="ES145" s="136"/>
      <c r="ET145" s="151"/>
      <c r="EU145" s="151"/>
      <c r="EV145" s="151"/>
      <c r="EW145" s="151"/>
      <c r="EX145" s="151"/>
      <c r="EY145" s="151"/>
      <c r="EZ145" s="137">
        <f t="shared" ref="EZ145:FA151" si="1449">SUM(N145,P145,V145,X145,Z145,AB145,AD145,AF145,AH145,AJ145,AL145,AN145,AP145,AR145,AT145,AV145,AX145,AZ145,BB145,BD145,BF145,BH145,BJ145,BL145,BN145,BP145,BR145,BT145,BV145,BX145,BZ145,CB145,CD145,CF145,CH145,CJ145,CL145,CN145,CP145,CR145,CT145,CV145,CX145,CZ145,DB145,DD145,DF145,DH145,DJ145,DL145,DN145,DP145,DR145,DT145,DV145,DX145,DZ145,EB145,ED145,EF145,EH145,EJ145,EL145,EN145,EP145,ER145,ET145,EV145)</f>
        <v>1053</v>
      </c>
      <c r="FA145" s="137">
        <f t="shared" si="1449"/>
        <v>8821858.5039999988</v>
      </c>
    </row>
    <row r="146" spans="1:157" s="2" customFormat="1" ht="18.75" customHeight="1" x14ac:dyDescent="0.25">
      <c r="A146" s="122"/>
      <c r="B146" s="122">
        <v>113</v>
      </c>
      <c r="C146" s="123" t="s">
        <v>427</v>
      </c>
      <c r="D146" s="215" t="s">
        <v>428</v>
      </c>
      <c r="E146" s="125">
        <v>15030</v>
      </c>
      <c r="F146" s="225">
        <v>0.67</v>
      </c>
      <c r="G146" s="127"/>
      <c r="H146" s="128">
        <v>1</v>
      </c>
      <c r="I146" s="227"/>
      <c r="J146" s="183">
        <v>1.4</v>
      </c>
      <c r="K146" s="183">
        <v>1.68</v>
      </c>
      <c r="L146" s="183">
        <v>2.23</v>
      </c>
      <c r="M146" s="186">
        <v>2.57</v>
      </c>
      <c r="N146" s="151"/>
      <c r="O146" s="131">
        <f t="shared" si="1392"/>
        <v>0</v>
      </c>
      <c r="P146" s="228"/>
      <c r="Q146" s="131">
        <f t="shared" si="1392"/>
        <v>0</v>
      </c>
      <c r="R146" s="131"/>
      <c r="S146" s="131">
        <v>0</v>
      </c>
      <c r="T146" s="131"/>
      <c r="U146" s="131"/>
      <c r="V146" s="228"/>
      <c r="W146" s="131">
        <f t="shared" si="1393"/>
        <v>0</v>
      </c>
      <c r="X146" s="151"/>
      <c r="Y146" s="131">
        <f t="shared" si="1394"/>
        <v>0</v>
      </c>
      <c r="Z146" s="151"/>
      <c r="AA146" s="131">
        <f t="shared" si="1395"/>
        <v>0</v>
      </c>
      <c r="AB146" s="130">
        <v>1285</v>
      </c>
      <c r="AC146" s="131">
        <f t="shared" si="1396"/>
        <v>18116109.899999999</v>
      </c>
      <c r="AD146" s="228"/>
      <c r="AE146" s="131">
        <f t="shared" si="1397"/>
        <v>0</v>
      </c>
      <c r="AF146" s="132"/>
      <c r="AG146" s="131">
        <f t="shared" si="1398"/>
        <v>0</v>
      </c>
      <c r="AH146" s="228"/>
      <c r="AI146" s="131">
        <f t="shared" si="1399"/>
        <v>0</v>
      </c>
      <c r="AJ146" s="228"/>
      <c r="AK146" s="132"/>
      <c r="AL146" s="132"/>
      <c r="AM146" s="135">
        <f t="shared" si="1400"/>
        <v>0</v>
      </c>
      <c r="AN146" s="130">
        <v>195</v>
      </c>
      <c r="AO146" s="131">
        <f t="shared" si="1401"/>
        <v>2749137.3000000003</v>
      </c>
      <c r="AP146" s="228"/>
      <c r="AQ146" s="131">
        <f t="shared" si="1402"/>
        <v>0</v>
      </c>
      <c r="AR146" s="151"/>
      <c r="AS146" s="131">
        <f t="shared" si="1403"/>
        <v>0</v>
      </c>
      <c r="AT146" s="130"/>
      <c r="AU146" s="131">
        <f t="shared" si="1404"/>
        <v>0</v>
      </c>
      <c r="AV146" s="228"/>
      <c r="AW146" s="131">
        <f t="shared" si="1405"/>
        <v>0</v>
      </c>
      <c r="AX146" s="228"/>
      <c r="AY146" s="131">
        <f t="shared" si="1406"/>
        <v>0</v>
      </c>
      <c r="AZ146" s="151"/>
      <c r="BA146" s="131">
        <f t="shared" si="1407"/>
        <v>0</v>
      </c>
      <c r="BB146" s="151"/>
      <c r="BC146" s="131">
        <f t="shared" si="1408"/>
        <v>0</v>
      </c>
      <c r="BD146" s="151"/>
      <c r="BE146" s="131">
        <f t="shared" si="1409"/>
        <v>0</v>
      </c>
      <c r="BF146" s="151"/>
      <c r="BG146" s="131">
        <f t="shared" si="1410"/>
        <v>0</v>
      </c>
      <c r="BH146" s="151"/>
      <c r="BI146" s="131">
        <f t="shared" si="1411"/>
        <v>0</v>
      </c>
      <c r="BJ146" s="132">
        <v>0</v>
      </c>
      <c r="BK146" s="132">
        <v>0</v>
      </c>
      <c r="BL146" s="151"/>
      <c r="BM146" s="131">
        <f t="shared" si="1412"/>
        <v>0</v>
      </c>
      <c r="BN146" s="151"/>
      <c r="BO146" s="131">
        <f t="shared" si="1413"/>
        <v>0</v>
      </c>
      <c r="BP146" s="151"/>
      <c r="BQ146" s="131">
        <f t="shared" si="1414"/>
        <v>0</v>
      </c>
      <c r="BR146" s="151"/>
      <c r="BS146" s="131">
        <f t="shared" si="1415"/>
        <v>0</v>
      </c>
      <c r="BT146" s="151"/>
      <c r="BU146" s="131">
        <f t="shared" si="1416"/>
        <v>0</v>
      </c>
      <c r="BV146" s="151"/>
      <c r="BW146" s="131">
        <f t="shared" si="1417"/>
        <v>0</v>
      </c>
      <c r="BX146" s="151"/>
      <c r="BY146" s="131">
        <f t="shared" si="1418"/>
        <v>0</v>
      </c>
      <c r="BZ146" s="151"/>
      <c r="CA146" s="131">
        <f t="shared" si="1419"/>
        <v>0</v>
      </c>
      <c r="CB146" s="229"/>
      <c r="CC146" s="131">
        <f t="shared" si="1420"/>
        <v>0</v>
      </c>
      <c r="CD146" s="151"/>
      <c r="CE146" s="131">
        <f t="shared" si="1420"/>
        <v>0</v>
      </c>
      <c r="CF146" s="228"/>
      <c r="CG146" s="131">
        <f t="shared" si="1421"/>
        <v>0</v>
      </c>
      <c r="CH146" s="130"/>
      <c r="CI146" s="131">
        <f t="shared" si="1422"/>
        <v>0</v>
      </c>
      <c r="CJ146" s="151"/>
      <c r="CK146" s="131">
        <f t="shared" si="1423"/>
        <v>0</v>
      </c>
      <c r="CL146" s="151"/>
      <c r="CM146" s="131">
        <f t="shared" si="1424"/>
        <v>0</v>
      </c>
      <c r="CN146" s="130">
        <v>180</v>
      </c>
      <c r="CO146" s="131">
        <f t="shared" si="1425"/>
        <v>2537665.1999999997</v>
      </c>
      <c r="CP146" s="151"/>
      <c r="CQ146" s="135">
        <f t="shared" si="1426"/>
        <v>0</v>
      </c>
      <c r="CR146" s="151"/>
      <c r="CS146" s="135">
        <f t="shared" si="1427"/>
        <v>0</v>
      </c>
      <c r="CT146" s="151"/>
      <c r="CU146" s="135">
        <f t="shared" si="1428"/>
        <v>0</v>
      </c>
      <c r="CV146" s="228"/>
      <c r="CW146" s="135">
        <f t="shared" si="1429"/>
        <v>0</v>
      </c>
      <c r="CX146" s="228"/>
      <c r="CY146" s="135">
        <f t="shared" si="1430"/>
        <v>0</v>
      </c>
      <c r="CZ146" s="228"/>
      <c r="DA146" s="135">
        <f t="shared" si="1431"/>
        <v>0</v>
      </c>
      <c r="DB146" s="151"/>
      <c r="DC146" s="135">
        <f t="shared" si="1432"/>
        <v>0</v>
      </c>
      <c r="DD146" s="151"/>
      <c r="DE146" s="135">
        <f t="shared" si="1433"/>
        <v>0</v>
      </c>
      <c r="DF146" s="151">
        <v>0</v>
      </c>
      <c r="DG146" s="135">
        <v>0</v>
      </c>
      <c r="DH146" s="228"/>
      <c r="DI146" s="135">
        <f t="shared" si="1434"/>
        <v>0</v>
      </c>
      <c r="DJ146" s="151"/>
      <c r="DK146" s="135">
        <f t="shared" si="1435"/>
        <v>0</v>
      </c>
      <c r="DL146" s="151"/>
      <c r="DM146" s="135">
        <f t="shared" si="1436"/>
        <v>0</v>
      </c>
      <c r="DN146" s="151"/>
      <c r="DO146" s="135">
        <f t="shared" si="1437"/>
        <v>0</v>
      </c>
      <c r="DP146" s="130"/>
      <c r="DQ146" s="135">
        <f t="shared" si="1438"/>
        <v>0</v>
      </c>
      <c r="DR146" s="151"/>
      <c r="DS146" s="135">
        <f t="shared" si="1439"/>
        <v>0</v>
      </c>
      <c r="DT146" s="151"/>
      <c r="DU146" s="135">
        <f t="shared" si="1440"/>
        <v>0</v>
      </c>
      <c r="DV146" s="151"/>
      <c r="DW146" s="135">
        <f t="shared" si="1441"/>
        <v>0</v>
      </c>
      <c r="DX146" s="151"/>
      <c r="DY146" s="135">
        <f t="shared" si="1442"/>
        <v>0</v>
      </c>
      <c r="DZ146" s="151"/>
      <c r="EA146" s="135">
        <f t="shared" si="1443"/>
        <v>0</v>
      </c>
      <c r="EB146" s="151"/>
      <c r="EC146" s="135">
        <f t="shared" si="1444"/>
        <v>0</v>
      </c>
      <c r="ED146" s="130"/>
      <c r="EE146" s="131">
        <f t="shared" si="1445"/>
        <v>0</v>
      </c>
      <c r="EF146" s="130"/>
      <c r="EG146" s="131">
        <f t="shared" si="1446"/>
        <v>0</v>
      </c>
      <c r="EH146" s="151"/>
      <c r="EI146" s="132"/>
      <c r="EJ146" s="130"/>
      <c r="EK146" s="132"/>
      <c r="EL146" s="130">
        <v>80</v>
      </c>
      <c r="EM146" s="131">
        <f t="shared" si="1447"/>
        <v>1127851.2</v>
      </c>
      <c r="EN146" s="130"/>
      <c r="EO146" s="131">
        <f t="shared" si="1448"/>
        <v>0</v>
      </c>
      <c r="EP146" s="130"/>
      <c r="EQ146" s="132"/>
      <c r="ER146" s="136"/>
      <c r="ES146" s="136"/>
      <c r="ET146" s="151"/>
      <c r="EU146" s="151"/>
      <c r="EV146" s="151"/>
      <c r="EW146" s="151"/>
      <c r="EX146" s="151"/>
      <c r="EY146" s="151"/>
      <c r="EZ146" s="137">
        <f t="shared" si="1449"/>
        <v>1740</v>
      </c>
      <c r="FA146" s="137">
        <f t="shared" si="1449"/>
        <v>24530763.599999998</v>
      </c>
    </row>
    <row r="147" spans="1:157" s="196" customFormat="1" ht="15.75" customHeight="1" x14ac:dyDescent="0.25">
      <c r="A147" s="122"/>
      <c r="B147" s="122">
        <v>114</v>
      </c>
      <c r="C147" s="123" t="s">
        <v>429</v>
      </c>
      <c r="D147" s="215" t="s">
        <v>430</v>
      </c>
      <c r="E147" s="125">
        <v>15030</v>
      </c>
      <c r="F147" s="225">
        <v>1.0900000000000001</v>
      </c>
      <c r="G147" s="127"/>
      <c r="H147" s="128">
        <v>1</v>
      </c>
      <c r="I147" s="194"/>
      <c r="J147" s="183">
        <v>1.4</v>
      </c>
      <c r="K147" s="183">
        <v>1.68</v>
      </c>
      <c r="L147" s="183">
        <v>2.23</v>
      </c>
      <c r="M147" s="186">
        <v>2.57</v>
      </c>
      <c r="N147" s="151"/>
      <c r="O147" s="131">
        <f t="shared" si="1392"/>
        <v>0</v>
      </c>
      <c r="P147" s="228"/>
      <c r="Q147" s="131">
        <f t="shared" si="1392"/>
        <v>0</v>
      </c>
      <c r="R147" s="131"/>
      <c r="S147" s="131">
        <v>0</v>
      </c>
      <c r="T147" s="131"/>
      <c r="U147" s="131"/>
      <c r="V147" s="228"/>
      <c r="W147" s="131">
        <f t="shared" si="1393"/>
        <v>0</v>
      </c>
      <c r="X147" s="151"/>
      <c r="Y147" s="131">
        <f t="shared" si="1394"/>
        <v>0</v>
      </c>
      <c r="Z147" s="151"/>
      <c r="AA147" s="131">
        <f t="shared" si="1395"/>
        <v>0</v>
      </c>
      <c r="AB147" s="130">
        <v>644</v>
      </c>
      <c r="AC147" s="131">
        <f t="shared" si="1396"/>
        <v>14770642.32</v>
      </c>
      <c r="AD147" s="228"/>
      <c r="AE147" s="131">
        <f t="shared" si="1397"/>
        <v>0</v>
      </c>
      <c r="AF147" s="132"/>
      <c r="AG147" s="131">
        <f t="shared" si="1398"/>
        <v>0</v>
      </c>
      <c r="AH147" s="228"/>
      <c r="AI147" s="131">
        <f t="shared" si="1399"/>
        <v>0</v>
      </c>
      <c r="AJ147" s="228"/>
      <c r="AK147" s="132"/>
      <c r="AL147" s="132"/>
      <c r="AM147" s="135">
        <f t="shared" si="1400"/>
        <v>0</v>
      </c>
      <c r="AN147" s="130">
        <v>10</v>
      </c>
      <c r="AO147" s="131">
        <f t="shared" si="1401"/>
        <v>229357.8</v>
      </c>
      <c r="AP147" s="228"/>
      <c r="AQ147" s="131">
        <f t="shared" si="1402"/>
        <v>0</v>
      </c>
      <c r="AR147" s="151"/>
      <c r="AS147" s="131">
        <f t="shared" si="1403"/>
        <v>0</v>
      </c>
      <c r="AT147" s="151"/>
      <c r="AU147" s="131">
        <f t="shared" si="1404"/>
        <v>0</v>
      </c>
      <c r="AV147" s="228"/>
      <c r="AW147" s="131">
        <f t="shared" si="1405"/>
        <v>0</v>
      </c>
      <c r="AX147" s="228"/>
      <c r="AY147" s="131">
        <f t="shared" si="1406"/>
        <v>0</v>
      </c>
      <c r="AZ147" s="151"/>
      <c r="BA147" s="131">
        <f t="shared" si="1407"/>
        <v>0</v>
      </c>
      <c r="BB147" s="151"/>
      <c r="BC147" s="131">
        <f t="shared" si="1408"/>
        <v>0</v>
      </c>
      <c r="BD147" s="151"/>
      <c r="BE147" s="131">
        <f t="shared" si="1409"/>
        <v>0</v>
      </c>
      <c r="BF147" s="151"/>
      <c r="BG147" s="131">
        <f t="shared" si="1410"/>
        <v>0</v>
      </c>
      <c r="BH147" s="151"/>
      <c r="BI147" s="131">
        <f t="shared" si="1411"/>
        <v>0</v>
      </c>
      <c r="BJ147" s="132">
        <v>0</v>
      </c>
      <c r="BK147" s="132">
        <v>0</v>
      </c>
      <c r="BL147" s="151"/>
      <c r="BM147" s="131">
        <f t="shared" si="1412"/>
        <v>0</v>
      </c>
      <c r="BN147" s="151"/>
      <c r="BO147" s="131">
        <f t="shared" si="1413"/>
        <v>0</v>
      </c>
      <c r="BP147" s="151"/>
      <c r="BQ147" s="131">
        <f t="shared" si="1414"/>
        <v>0</v>
      </c>
      <c r="BR147" s="151"/>
      <c r="BS147" s="131">
        <f t="shared" si="1415"/>
        <v>0</v>
      </c>
      <c r="BT147" s="151"/>
      <c r="BU147" s="131">
        <f t="shared" si="1416"/>
        <v>0</v>
      </c>
      <c r="BV147" s="151"/>
      <c r="BW147" s="131">
        <f t="shared" si="1417"/>
        <v>0</v>
      </c>
      <c r="BX147" s="151"/>
      <c r="BY147" s="131">
        <f t="shared" si="1418"/>
        <v>0</v>
      </c>
      <c r="BZ147" s="151"/>
      <c r="CA147" s="131">
        <f t="shared" si="1419"/>
        <v>0</v>
      </c>
      <c r="CB147" s="229"/>
      <c r="CC147" s="131">
        <f t="shared" si="1420"/>
        <v>0</v>
      </c>
      <c r="CD147" s="151"/>
      <c r="CE147" s="131">
        <f t="shared" si="1420"/>
        <v>0</v>
      </c>
      <c r="CF147" s="228"/>
      <c r="CG147" s="131">
        <f t="shared" si="1421"/>
        <v>0</v>
      </c>
      <c r="CH147" s="130"/>
      <c r="CI147" s="131">
        <f t="shared" si="1422"/>
        <v>0</v>
      </c>
      <c r="CJ147" s="151"/>
      <c r="CK147" s="131">
        <f t="shared" si="1423"/>
        <v>0</v>
      </c>
      <c r="CL147" s="151"/>
      <c r="CM147" s="131">
        <f t="shared" si="1424"/>
        <v>0</v>
      </c>
      <c r="CN147" s="130">
        <v>22</v>
      </c>
      <c r="CO147" s="131">
        <f t="shared" si="1425"/>
        <v>504587.16</v>
      </c>
      <c r="CP147" s="151"/>
      <c r="CQ147" s="135">
        <f t="shared" si="1426"/>
        <v>0</v>
      </c>
      <c r="CR147" s="151"/>
      <c r="CS147" s="135">
        <f t="shared" si="1427"/>
        <v>0</v>
      </c>
      <c r="CT147" s="151"/>
      <c r="CU147" s="135">
        <f t="shared" si="1428"/>
        <v>0</v>
      </c>
      <c r="CV147" s="228"/>
      <c r="CW147" s="135">
        <f t="shared" si="1429"/>
        <v>0</v>
      </c>
      <c r="CX147" s="228"/>
      <c r="CY147" s="135">
        <f t="shared" si="1430"/>
        <v>0</v>
      </c>
      <c r="CZ147" s="228"/>
      <c r="DA147" s="135">
        <f t="shared" si="1431"/>
        <v>0</v>
      </c>
      <c r="DB147" s="151"/>
      <c r="DC147" s="135">
        <f t="shared" si="1432"/>
        <v>0</v>
      </c>
      <c r="DD147" s="151"/>
      <c r="DE147" s="135">
        <f t="shared" si="1433"/>
        <v>0</v>
      </c>
      <c r="DF147" s="151">
        <v>0</v>
      </c>
      <c r="DG147" s="135">
        <v>0</v>
      </c>
      <c r="DH147" s="228"/>
      <c r="DI147" s="135">
        <f t="shared" si="1434"/>
        <v>0</v>
      </c>
      <c r="DJ147" s="151"/>
      <c r="DK147" s="135">
        <f t="shared" si="1435"/>
        <v>0</v>
      </c>
      <c r="DL147" s="151"/>
      <c r="DM147" s="135">
        <f t="shared" si="1436"/>
        <v>0</v>
      </c>
      <c r="DN147" s="151"/>
      <c r="DO147" s="135">
        <f t="shared" si="1437"/>
        <v>0</v>
      </c>
      <c r="DP147" s="130"/>
      <c r="DQ147" s="135">
        <f t="shared" si="1438"/>
        <v>0</v>
      </c>
      <c r="DR147" s="151"/>
      <c r="DS147" s="135">
        <f t="shared" si="1439"/>
        <v>0</v>
      </c>
      <c r="DT147" s="151"/>
      <c r="DU147" s="135">
        <f t="shared" si="1440"/>
        <v>0</v>
      </c>
      <c r="DV147" s="151"/>
      <c r="DW147" s="135">
        <f t="shared" si="1441"/>
        <v>0</v>
      </c>
      <c r="DX147" s="151"/>
      <c r="DY147" s="135">
        <f t="shared" si="1442"/>
        <v>0</v>
      </c>
      <c r="DZ147" s="151"/>
      <c r="EA147" s="135">
        <f t="shared" si="1443"/>
        <v>0</v>
      </c>
      <c r="EB147" s="151"/>
      <c r="EC147" s="135">
        <f t="shared" si="1444"/>
        <v>0</v>
      </c>
      <c r="ED147" s="151"/>
      <c r="EE147" s="131">
        <f t="shared" si="1445"/>
        <v>0</v>
      </c>
      <c r="EF147" s="130"/>
      <c r="EG147" s="131">
        <f t="shared" si="1446"/>
        <v>0</v>
      </c>
      <c r="EH147" s="151"/>
      <c r="EI147" s="132"/>
      <c r="EJ147" s="130"/>
      <c r="EK147" s="132"/>
      <c r="EL147" s="130"/>
      <c r="EM147" s="131">
        <f t="shared" si="1447"/>
        <v>0</v>
      </c>
      <c r="EN147" s="130"/>
      <c r="EO147" s="131">
        <f t="shared" si="1448"/>
        <v>0</v>
      </c>
      <c r="EP147" s="130"/>
      <c r="EQ147" s="132"/>
      <c r="ER147" s="136"/>
      <c r="ES147" s="136"/>
      <c r="ET147" s="151"/>
      <c r="EU147" s="151"/>
      <c r="EV147" s="151"/>
      <c r="EW147" s="151"/>
      <c r="EX147" s="151"/>
      <c r="EY147" s="151"/>
      <c r="EZ147" s="137">
        <f t="shared" si="1449"/>
        <v>676</v>
      </c>
      <c r="FA147" s="137">
        <f t="shared" si="1449"/>
        <v>15504587.280000001</v>
      </c>
    </row>
    <row r="148" spans="1:157" s="48" customFormat="1" ht="18.75" customHeight="1" x14ac:dyDescent="0.25">
      <c r="A148" s="122"/>
      <c r="B148" s="122">
        <v>115</v>
      </c>
      <c r="C148" s="123" t="s">
        <v>431</v>
      </c>
      <c r="D148" s="215" t="s">
        <v>432</v>
      </c>
      <c r="E148" s="125">
        <v>15030</v>
      </c>
      <c r="F148" s="225">
        <v>1.62</v>
      </c>
      <c r="G148" s="127"/>
      <c r="H148" s="128">
        <v>1</v>
      </c>
      <c r="I148" s="227"/>
      <c r="J148" s="183">
        <v>1.4</v>
      </c>
      <c r="K148" s="183">
        <v>1.68</v>
      </c>
      <c r="L148" s="183">
        <v>2.23</v>
      </c>
      <c r="M148" s="186">
        <v>2.57</v>
      </c>
      <c r="N148" s="151"/>
      <c r="O148" s="131">
        <f t="shared" si="1392"/>
        <v>0</v>
      </c>
      <c r="P148" s="228"/>
      <c r="Q148" s="131">
        <f t="shared" si="1392"/>
        <v>0</v>
      </c>
      <c r="R148" s="131"/>
      <c r="S148" s="131">
        <v>0</v>
      </c>
      <c r="T148" s="131"/>
      <c r="U148" s="131"/>
      <c r="V148" s="228"/>
      <c r="W148" s="131">
        <f t="shared" si="1393"/>
        <v>0</v>
      </c>
      <c r="X148" s="151"/>
      <c r="Y148" s="131">
        <f t="shared" si="1394"/>
        <v>0</v>
      </c>
      <c r="Z148" s="151"/>
      <c r="AA148" s="131">
        <f t="shared" si="1395"/>
        <v>0</v>
      </c>
      <c r="AB148" s="130">
        <v>694</v>
      </c>
      <c r="AC148" s="131">
        <f t="shared" si="1396"/>
        <v>23657099.760000002</v>
      </c>
      <c r="AD148" s="228"/>
      <c r="AE148" s="131">
        <f t="shared" si="1397"/>
        <v>0</v>
      </c>
      <c r="AF148" s="132"/>
      <c r="AG148" s="131">
        <f t="shared" si="1398"/>
        <v>0</v>
      </c>
      <c r="AH148" s="228"/>
      <c r="AI148" s="131">
        <f t="shared" si="1399"/>
        <v>0</v>
      </c>
      <c r="AJ148" s="228"/>
      <c r="AK148" s="132"/>
      <c r="AL148" s="132"/>
      <c r="AM148" s="135">
        <f t="shared" si="1400"/>
        <v>0</v>
      </c>
      <c r="AN148" s="151"/>
      <c r="AO148" s="131">
        <f t="shared" si="1401"/>
        <v>0</v>
      </c>
      <c r="AP148" s="228"/>
      <c r="AQ148" s="131">
        <f t="shared" si="1402"/>
        <v>0</v>
      </c>
      <c r="AR148" s="151"/>
      <c r="AS148" s="131">
        <f t="shared" si="1403"/>
        <v>0</v>
      </c>
      <c r="AT148" s="130"/>
      <c r="AU148" s="131">
        <f t="shared" si="1404"/>
        <v>0</v>
      </c>
      <c r="AV148" s="228"/>
      <c r="AW148" s="131">
        <f t="shared" si="1405"/>
        <v>0</v>
      </c>
      <c r="AX148" s="228"/>
      <c r="AY148" s="131">
        <f t="shared" si="1406"/>
        <v>0</v>
      </c>
      <c r="AZ148" s="151"/>
      <c r="BA148" s="131">
        <f t="shared" si="1407"/>
        <v>0</v>
      </c>
      <c r="BB148" s="151"/>
      <c r="BC148" s="131">
        <f t="shared" si="1408"/>
        <v>0</v>
      </c>
      <c r="BD148" s="151"/>
      <c r="BE148" s="131">
        <f t="shared" si="1409"/>
        <v>0</v>
      </c>
      <c r="BF148" s="151"/>
      <c r="BG148" s="131">
        <f t="shared" si="1410"/>
        <v>0</v>
      </c>
      <c r="BH148" s="151"/>
      <c r="BI148" s="131">
        <f t="shared" si="1411"/>
        <v>0</v>
      </c>
      <c r="BJ148" s="132">
        <v>0</v>
      </c>
      <c r="BK148" s="132">
        <v>0</v>
      </c>
      <c r="BL148" s="151"/>
      <c r="BM148" s="131">
        <f t="shared" si="1412"/>
        <v>0</v>
      </c>
      <c r="BN148" s="151"/>
      <c r="BO148" s="131">
        <f t="shared" si="1413"/>
        <v>0</v>
      </c>
      <c r="BP148" s="151"/>
      <c r="BQ148" s="131">
        <f t="shared" si="1414"/>
        <v>0</v>
      </c>
      <c r="BR148" s="151"/>
      <c r="BS148" s="131">
        <f t="shared" si="1415"/>
        <v>0</v>
      </c>
      <c r="BT148" s="151"/>
      <c r="BU148" s="131">
        <f t="shared" si="1416"/>
        <v>0</v>
      </c>
      <c r="BV148" s="151"/>
      <c r="BW148" s="131">
        <f t="shared" si="1417"/>
        <v>0</v>
      </c>
      <c r="BX148" s="151"/>
      <c r="BY148" s="131">
        <f t="shared" si="1418"/>
        <v>0</v>
      </c>
      <c r="BZ148" s="151"/>
      <c r="CA148" s="131">
        <f t="shared" si="1419"/>
        <v>0</v>
      </c>
      <c r="CB148" s="229"/>
      <c r="CC148" s="131">
        <f t="shared" si="1420"/>
        <v>0</v>
      </c>
      <c r="CD148" s="151"/>
      <c r="CE148" s="131">
        <f t="shared" si="1420"/>
        <v>0</v>
      </c>
      <c r="CF148" s="228"/>
      <c r="CG148" s="131">
        <f t="shared" si="1421"/>
        <v>0</v>
      </c>
      <c r="CH148" s="130"/>
      <c r="CI148" s="131">
        <f t="shared" si="1422"/>
        <v>0</v>
      </c>
      <c r="CJ148" s="151"/>
      <c r="CK148" s="131">
        <f t="shared" si="1423"/>
        <v>0</v>
      </c>
      <c r="CL148" s="151"/>
      <c r="CM148" s="131">
        <f t="shared" si="1424"/>
        <v>0</v>
      </c>
      <c r="CN148" s="130">
        <v>108</v>
      </c>
      <c r="CO148" s="131">
        <f t="shared" si="1425"/>
        <v>3681508.3200000003</v>
      </c>
      <c r="CP148" s="151"/>
      <c r="CQ148" s="135">
        <f t="shared" si="1426"/>
        <v>0</v>
      </c>
      <c r="CR148" s="151"/>
      <c r="CS148" s="135">
        <f t="shared" si="1427"/>
        <v>0</v>
      </c>
      <c r="CT148" s="151"/>
      <c r="CU148" s="135">
        <f t="shared" si="1428"/>
        <v>0</v>
      </c>
      <c r="CV148" s="228"/>
      <c r="CW148" s="135">
        <f t="shared" si="1429"/>
        <v>0</v>
      </c>
      <c r="CX148" s="228"/>
      <c r="CY148" s="135">
        <f t="shared" si="1430"/>
        <v>0</v>
      </c>
      <c r="CZ148" s="228"/>
      <c r="DA148" s="135">
        <f t="shared" si="1431"/>
        <v>0</v>
      </c>
      <c r="DB148" s="151"/>
      <c r="DC148" s="135">
        <f t="shared" si="1432"/>
        <v>0</v>
      </c>
      <c r="DD148" s="151"/>
      <c r="DE148" s="135">
        <f t="shared" si="1433"/>
        <v>0</v>
      </c>
      <c r="DF148" s="151">
        <v>0</v>
      </c>
      <c r="DG148" s="135">
        <v>0</v>
      </c>
      <c r="DH148" s="228"/>
      <c r="DI148" s="135">
        <f t="shared" si="1434"/>
        <v>0</v>
      </c>
      <c r="DJ148" s="151"/>
      <c r="DK148" s="135">
        <f t="shared" si="1435"/>
        <v>0</v>
      </c>
      <c r="DL148" s="151"/>
      <c r="DM148" s="135">
        <f t="shared" si="1436"/>
        <v>0</v>
      </c>
      <c r="DN148" s="151"/>
      <c r="DO148" s="135">
        <f t="shared" si="1437"/>
        <v>0</v>
      </c>
      <c r="DP148" s="130"/>
      <c r="DQ148" s="135">
        <f t="shared" si="1438"/>
        <v>0</v>
      </c>
      <c r="DR148" s="151"/>
      <c r="DS148" s="135">
        <f t="shared" si="1439"/>
        <v>0</v>
      </c>
      <c r="DT148" s="151"/>
      <c r="DU148" s="135">
        <f t="shared" si="1440"/>
        <v>0</v>
      </c>
      <c r="DV148" s="151"/>
      <c r="DW148" s="135">
        <f t="shared" si="1441"/>
        <v>0</v>
      </c>
      <c r="DX148" s="151"/>
      <c r="DY148" s="135">
        <f t="shared" si="1442"/>
        <v>0</v>
      </c>
      <c r="DZ148" s="151"/>
      <c r="EA148" s="135">
        <f t="shared" si="1443"/>
        <v>0</v>
      </c>
      <c r="EB148" s="151"/>
      <c r="EC148" s="135">
        <f t="shared" si="1444"/>
        <v>0</v>
      </c>
      <c r="ED148" s="130"/>
      <c r="EE148" s="131">
        <f t="shared" si="1445"/>
        <v>0</v>
      </c>
      <c r="EF148" s="130"/>
      <c r="EG148" s="131">
        <f t="shared" si="1446"/>
        <v>0</v>
      </c>
      <c r="EH148" s="151"/>
      <c r="EI148" s="132"/>
      <c r="EJ148" s="130"/>
      <c r="EK148" s="132"/>
      <c r="EL148" s="130">
        <v>5</v>
      </c>
      <c r="EM148" s="131">
        <f t="shared" si="1447"/>
        <v>170440.2</v>
      </c>
      <c r="EN148" s="130"/>
      <c r="EO148" s="131">
        <f t="shared" si="1448"/>
        <v>0</v>
      </c>
      <c r="EP148" s="130"/>
      <c r="EQ148" s="132"/>
      <c r="ER148" s="136"/>
      <c r="ES148" s="136"/>
      <c r="ET148" s="151"/>
      <c r="EU148" s="151"/>
      <c r="EV148" s="151"/>
      <c r="EW148" s="151"/>
      <c r="EX148" s="151"/>
      <c r="EY148" s="151"/>
      <c r="EZ148" s="137">
        <f t="shared" si="1449"/>
        <v>807</v>
      </c>
      <c r="FA148" s="137">
        <f t="shared" si="1449"/>
        <v>27509048.280000001</v>
      </c>
    </row>
    <row r="149" spans="1:157" s="2" customFormat="1" ht="15.75" customHeight="1" x14ac:dyDescent="0.25">
      <c r="A149" s="122"/>
      <c r="B149" s="122">
        <v>116</v>
      </c>
      <c r="C149" s="123" t="s">
        <v>433</v>
      </c>
      <c r="D149" s="215" t="s">
        <v>434</v>
      </c>
      <c r="E149" s="125">
        <v>15030</v>
      </c>
      <c r="F149" s="225">
        <v>2.0099999999999998</v>
      </c>
      <c r="G149" s="127"/>
      <c r="H149" s="128">
        <v>1</v>
      </c>
      <c r="I149" s="194"/>
      <c r="J149" s="183">
        <v>1.4</v>
      </c>
      <c r="K149" s="183">
        <v>1.68</v>
      </c>
      <c r="L149" s="183">
        <v>2.23</v>
      </c>
      <c r="M149" s="186">
        <v>2.57</v>
      </c>
      <c r="N149" s="151"/>
      <c r="O149" s="131">
        <f t="shared" si="1392"/>
        <v>0</v>
      </c>
      <c r="P149" s="228"/>
      <c r="Q149" s="131">
        <f t="shared" si="1392"/>
        <v>0</v>
      </c>
      <c r="R149" s="131"/>
      <c r="S149" s="131">
        <v>0</v>
      </c>
      <c r="T149" s="131"/>
      <c r="U149" s="131"/>
      <c r="V149" s="228"/>
      <c r="W149" s="131">
        <f t="shared" si="1393"/>
        <v>0</v>
      </c>
      <c r="X149" s="151"/>
      <c r="Y149" s="131">
        <f t="shared" si="1394"/>
        <v>0</v>
      </c>
      <c r="Z149" s="151"/>
      <c r="AA149" s="131">
        <f t="shared" si="1395"/>
        <v>0</v>
      </c>
      <c r="AB149" s="130">
        <v>22</v>
      </c>
      <c r="AC149" s="131">
        <f t="shared" si="1396"/>
        <v>930477.23999999987</v>
      </c>
      <c r="AD149" s="228"/>
      <c r="AE149" s="131">
        <f t="shared" si="1397"/>
        <v>0</v>
      </c>
      <c r="AF149" s="132"/>
      <c r="AG149" s="131">
        <f t="shared" si="1398"/>
        <v>0</v>
      </c>
      <c r="AH149" s="228"/>
      <c r="AI149" s="131">
        <f t="shared" si="1399"/>
        <v>0</v>
      </c>
      <c r="AJ149" s="228"/>
      <c r="AK149" s="132"/>
      <c r="AL149" s="132"/>
      <c r="AM149" s="135">
        <f t="shared" si="1400"/>
        <v>0</v>
      </c>
      <c r="AN149" s="151"/>
      <c r="AO149" s="131">
        <f t="shared" si="1401"/>
        <v>0</v>
      </c>
      <c r="AP149" s="228"/>
      <c r="AQ149" s="131">
        <f t="shared" si="1402"/>
        <v>0</v>
      </c>
      <c r="AR149" s="151"/>
      <c r="AS149" s="131">
        <f t="shared" si="1403"/>
        <v>0</v>
      </c>
      <c r="AT149" s="130"/>
      <c r="AU149" s="131">
        <f t="shared" si="1404"/>
        <v>0</v>
      </c>
      <c r="AV149" s="228"/>
      <c r="AW149" s="131">
        <f t="shared" si="1405"/>
        <v>0</v>
      </c>
      <c r="AX149" s="228"/>
      <c r="AY149" s="131">
        <f t="shared" si="1406"/>
        <v>0</v>
      </c>
      <c r="AZ149" s="151"/>
      <c r="BA149" s="131">
        <f t="shared" si="1407"/>
        <v>0</v>
      </c>
      <c r="BB149" s="151"/>
      <c r="BC149" s="131">
        <f t="shared" si="1408"/>
        <v>0</v>
      </c>
      <c r="BD149" s="151"/>
      <c r="BE149" s="131">
        <f t="shared" si="1409"/>
        <v>0</v>
      </c>
      <c r="BF149" s="151"/>
      <c r="BG149" s="131">
        <f t="shared" si="1410"/>
        <v>0</v>
      </c>
      <c r="BH149" s="151"/>
      <c r="BI149" s="131">
        <f t="shared" si="1411"/>
        <v>0</v>
      </c>
      <c r="BJ149" s="132">
        <v>0</v>
      </c>
      <c r="BK149" s="132">
        <v>0</v>
      </c>
      <c r="BL149" s="151"/>
      <c r="BM149" s="131">
        <f t="shared" si="1412"/>
        <v>0</v>
      </c>
      <c r="BN149" s="151"/>
      <c r="BO149" s="131">
        <f t="shared" si="1413"/>
        <v>0</v>
      </c>
      <c r="BP149" s="151"/>
      <c r="BQ149" s="131">
        <f t="shared" si="1414"/>
        <v>0</v>
      </c>
      <c r="BR149" s="151"/>
      <c r="BS149" s="131">
        <f t="shared" si="1415"/>
        <v>0</v>
      </c>
      <c r="BT149" s="151"/>
      <c r="BU149" s="131">
        <f t="shared" si="1416"/>
        <v>0</v>
      </c>
      <c r="BV149" s="151"/>
      <c r="BW149" s="131">
        <f t="shared" si="1417"/>
        <v>0</v>
      </c>
      <c r="BX149" s="151"/>
      <c r="BY149" s="131">
        <f t="shared" si="1418"/>
        <v>0</v>
      </c>
      <c r="BZ149" s="151"/>
      <c r="CA149" s="131">
        <f t="shared" si="1419"/>
        <v>0</v>
      </c>
      <c r="CB149" s="229"/>
      <c r="CC149" s="131">
        <f t="shared" si="1420"/>
        <v>0</v>
      </c>
      <c r="CD149" s="151"/>
      <c r="CE149" s="131">
        <f t="shared" si="1420"/>
        <v>0</v>
      </c>
      <c r="CF149" s="228"/>
      <c r="CG149" s="131">
        <f t="shared" si="1421"/>
        <v>0</v>
      </c>
      <c r="CH149" s="130"/>
      <c r="CI149" s="131">
        <f t="shared" si="1422"/>
        <v>0</v>
      </c>
      <c r="CJ149" s="151"/>
      <c r="CK149" s="131">
        <f t="shared" si="1423"/>
        <v>0</v>
      </c>
      <c r="CL149" s="151"/>
      <c r="CM149" s="131">
        <f t="shared" si="1424"/>
        <v>0</v>
      </c>
      <c r="CN149" s="151"/>
      <c r="CO149" s="131">
        <f t="shared" si="1425"/>
        <v>0</v>
      </c>
      <c r="CP149" s="151"/>
      <c r="CQ149" s="135">
        <f t="shared" si="1426"/>
        <v>0</v>
      </c>
      <c r="CR149" s="151"/>
      <c r="CS149" s="135">
        <f t="shared" si="1427"/>
        <v>0</v>
      </c>
      <c r="CT149" s="151"/>
      <c r="CU149" s="135">
        <f t="shared" si="1428"/>
        <v>0</v>
      </c>
      <c r="CV149" s="228"/>
      <c r="CW149" s="135">
        <f t="shared" si="1429"/>
        <v>0</v>
      </c>
      <c r="CX149" s="228"/>
      <c r="CY149" s="135">
        <f t="shared" si="1430"/>
        <v>0</v>
      </c>
      <c r="CZ149" s="228"/>
      <c r="DA149" s="135">
        <f t="shared" si="1431"/>
        <v>0</v>
      </c>
      <c r="DB149" s="151"/>
      <c r="DC149" s="135">
        <f t="shared" si="1432"/>
        <v>0</v>
      </c>
      <c r="DD149" s="151"/>
      <c r="DE149" s="135">
        <f t="shared" si="1433"/>
        <v>0</v>
      </c>
      <c r="DF149" s="151">
        <v>0</v>
      </c>
      <c r="DG149" s="135">
        <v>0</v>
      </c>
      <c r="DH149" s="228"/>
      <c r="DI149" s="135">
        <f t="shared" si="1434"/>
        <v>0</v>
      </c>
      <c r="DJ149" s="151"/>
      <c r="DK149" s="135">
        <f t="shared" si="1435"/>
        <v>0</v>
      </c>
      <c r="DL149" s="151"/>
      <c r="DM149" s="135">
        <f t="shared" si="1436"/>
        <v>0</v>
      </c>
      <c r="DN149" s="151"/>
      <c r="DO149" s="135">
        <f t="shared" si="1437"/>
        <v>0</v>
      </c>
      <c r="DP149" s="130"/>
      <c r="DQ149" s="135">
        <f t="shared" si="1438"/>
        <v>0</v>
      </c>
      <c r="DR149" s="151"/>
      <c r="DS149" s="135">
        <f t="shared" si="1439"/>
        <v>0</v>
      </c>
      <c r="DT149" s="151"/>
      <c r="DU149" s="135">
        <f t="shared" si="1440"/>
        <v>0</v>
      </c>
      <c r="DV149" s="151"/>
      <c r="DW149" s="135">
        <f t="shared" si="1441"/>
        <v>0</v>
      </c>
      <c r="DX149" s="151"/>
      <c r="DY149" s="135">
        <f t="shared" si="1442"/>
        <v>0</v>
      </c>
      <c r="DZ149" s="151"/>
      <c r="EA149" s="135">
        <f t="shared" si="1443"/>
        <v>0</v>
      </c>
      <c r="EB149" s="151"/>
      <c r="EC149" s="135">
        <f t="shared" si="1444"/>
        <v>0</v>
      </c>
      <c r="ED149" s="130"/>
      <c r="EE149" s="131">
        <f t="shared" si="1445"/>
        <v>0</v>
      </c>
      <c r="EF149" s="130"/>
      <c r="EG149" s="131">
        <f t="shared" si="1446"/>
        <v>0</v>
      </c>
      <c r="EH149" s="151"/>
      <c r="EI149" s="132"/>
      <c r="EJ149" s="130"/>
      <c r="EK149" s="132"/>
      <c r="EL149" s="130"/>
      <c r="EM149" s="131">
        <f t="shared" si="1447"/>
        <v>0</v>
      </c>
      <c r="EN149" s="130"/>
      <c r="EO149" s="131">
        <f t="shared" si="1448"/>
        <v>0</v>
      </c>
      <c r="EP149" s="130"/>
      <c r="EQ149" s="132"/>
      <c r="ER149" s="136"/>
      <c r="ES149" s="136"/>
      <c r="ET149" s="151"/>
      <c r="EU149" s="151"/>
      <c r="EV149" s="151"/>
      <c r="EW149" s="151"/>
      <c r="EX149" s="151"/>
      <c r="EY149" s="151"/>
      <c r="EZ149" s="137">
        <f t="shared" si="1449"/>
        <v>22</v>
      </c>
      <c r="FA149" s="137">
        <f t="shared" si="1449"/>
        <v>930477.23999999987</v>
      </c>
    </row>
    <row r="150" spans="1:157" s="2" customFormat="1" ht="18.75" customHeight="1" x14ac:dyDescent="0.25">
      <c r="A150" s="122"/>
      <c r="B150" s="122">
        <v>117</v>
      </c>
      <c r="C150" s="123" t="s">
        <v>435</v>
      </c>
      <c r="D150" s="215" t="s">
        <v>436</v>
      </c>
      <c r="E150" s="125">
        <v>15030</v>
      </c>
      <c r="F150" s="225">
        <v>3.5</v>
      </c>
      <c r="G150" s="127"/>
      <c r="H150" s="128">
        <v>1</v>
      </c>
      <c r="I150" s="227"/>
      <c r="J150" s="183">
        <v>1.4</v>
      </c>
      <c r="K150" s="183">
        <v>1.68</v>
      </c>
      <c r="L150" s="183">
        <v>2.23</v>
      </c>
      <c r="M150" s="186">
        <v>2.57</v>
      </c>
      <c r="N150" s="151"/>
      <c r="O150" s="131">
        <f t="shared" si="1392"/>
        <v>0</v>
      </c>
      <c r="P150" s="228"/>
      <c r="Q150" s="131">
        <f t="shared" si="1392"/>
        <v>0</v>
      </c>
      <c r="R150" s="131"/>
      <c r="S150" s="131">
        <v>0</v>
      </c>
      <c r="T150" s="131"/>
      <c r="U150" s="131"/>
      <c r="V150" s="228"/>
      <c r="W150" s="131">
        <f t="shared" si="1393"/>
        <v>0</v>
      </c>
      <c r="X150" s="151"/>
      <c r="Y150" s="131">
        <f t="shared" si="1394"/>
        <v>0</v>
      </c>
      <c r="Z150" s="151"/>
      <c r="AA150" s="131">
        <f t="shared" si="1395"/>
        <v>0</v>
      </c>
      <c r="AB150" s="130">
        <v>40</v>
      </c>
      <c r="AC150" s="131">
        <f t="shared" si="1396"/>
        <v>2945880</v>
      </c>
      <c r="AD150" s="228"/>
      <c r="AE150" s="131">
        <f t="shared" si="1397"/>
        <v>0</v>
      </c>
      <c r="AF150" s="132"/>
      <c r="AG150" s="131">
        <f t="shared" si="1398"/>
        <v>0</v>
      </c>
      <c r="AH150" s="228"/>
      <c r="AI150" s="131">
        <f t="shared" si="1399"/>
        <v>0</v>
      </c>
      <c r="AJ150" s="228"/>
      <c r="AK150" s="132"/>
      <c r="AL150" s="132"/>
      <c r="AM150" s="135">
        <f t="shared" si="1400"/>
        <v>0</v>
      </c>
      <c r="AN150" s="130">
        <v>256</v>
      </c>
      <c r="AO150" s="131">
        <f t="shared" si="1401"/>
        <v>18853632</v>
      </c>
      <c r="AP150" s="228"/>
      <c r="AQ150" s="131">
        <f t="shared" si="1402"/>
        <v>0</v>
      </c>
      <c r="AR150" s="151"/>
      <c r="AS150" s="131">
        <f t="shared" si="1403"/>
        <v>0</v>
      </c>
      <c r="AT150" s="130"/>
      <c r="AU150" s="131">
        <f t="shared" si="1404"/>
        <v>0</v>
      </c>
      <c r="AV150" s="228"/>
      <c r="AW150" s="131">
        <f t="shared" si="1405"/>
        <v>0</v>
      </c>
      <c r="AX150" s="228"/>
      <c r="AY150" s="131">
        <f t="shared" si="1406"/>
        <v>0</v>
      </c>
      <c r="AZ150" s="151"/>
      <c r="BA150" s="131">
        <f t="shared" si="1407"/>
        <v>0</v>
      </c>
      <c r="BB150" s="151"/>
      <c r="BC150" s="131">
        <f t="shared" si="1408"/>
        <v>0</v>
      </c>
      <c r="BD150" s="151"/>
      <c r="BE150" s="131">
        <f t="shared" si="1409"/>
        <v>0</v>
      </c>
      <c r="BF150" s="151"/>
      <c r="BG150" s="131">
        <f t="shared" si="1410"/>
        <v>0</v>
      </c>
      <c r="BH150" s="151"/>
      <c r="BI150" s="131">
        <f t="shared" si="1411"/>
        <v>0</v>
      </c>
      <c r="BJ150" s="132">
        <v>0</v>
      </c>
      <c r="BK150" s="132">
        <v>0</v>
      </c>
      <c r="BL150" s="151"/>
      <c r="BM150" s="131">
        <f t="shared" si="1412"/>
        <v>0</v>
      </c>
      <c r="BN150" s="151"/>
      <c r="BO150" s="131">
        <f t="shared" si="1413"/>
        <v>0</v>
      </c>
      <c r="BP150" s="151"/>
      <c r="BQ150" s="131">
        <f t="shared" si="1414"/>
        <v>0</v>
      </c>
      <c r="BR150" s="151"/>
      <c r="BS150" s="131">
        <f t="shared" si="1415"/>
        <v>0</v>
      </c>
      <c r="BT150" s="151"/>
      <c r="BU150" s="131">
        <f t="shared" si="1416"/>
        <v>0</v>
      </c>
      <c r="BV150" s="151"/>
      <c r="BW150" s="131">
        <f t="shared" si="1417"/>
        <v>0</v>
      </c>
      <c r="BX150" s="151"/>
      <c r="BY150" s="131">
        <f t="shared" si="1418"/>
        <v>0</v>
      </c>
      <c r="BZ150" s="151"/>
      <c r="CA150" s="131">
        <f t="shared" si="1419"/>
        <v>0</v>
      </c>
      <c r="CB150" s="229"/>
      <c r="CC150" s="131">
        <f t="shared" si="1420"/>
        <v>0</v>
      </c>
      <c r="CD150" s="151"/>
      <c r="CE150" s="131">
        <f t="shared" si="1420"/>
        <v>0</v>
      </c>
      <c r="CF150" s="228"/>
      <c r="CG150" s="131">
        <f t="shared" si="1421"/>
        <v>0</v>
      </c>
      <c r="CH150" s="130"/>
      <c r="CI150" s="131">
        <f t="shared" si="1422"/>
        <v>0</v>
      </c>
      <c r="CJ150" s="151"/>
      <c r="CK150" s="131">
        <f t="shared" si="1423"/>
        <v>0</v>
      </c>
      <c r="CL150" s="151"/>
      <c r="CM150" s="131">
        <f t="shared" si="1424"/>
        <v>0</v>
      </c>
      <c r="CN150" s="151"/>
      <c r="CO150" s="131">
        <f t="shared" si="1425"/>
        <v>0</v>
      </c>
      <c r="CP150" s="151"/>
      <c r="CQ150" s="135">
        <f t="shared" si="1426"/>
        <v>0</v>
      </c>
      <c r="CR150" s="151"/>
      <c r="CS150" s="135">
        <f t="shared" si="1427"/>
        <v>0</v>
      </c>
      <c r="CT150" s="151"/>
      <c r="CU150" s="135">
        <f t="shared" si="1428"/>
        <v>0</v>
      </c>
      <c r="CV150" s="228"/>
      <c r="CW150" s="135">
        <f t="shared" si="1429"/>
        <v>0</v>
      </c>
      <c r="CX150" s="228"/>
      <c r="CY150" s="135">
        <f t="shared" si="1430"/>
        <v>0</v>
      </c>
      <c r="CZ150" s="228"/>
      <c r="DA150" s="135">
        <f t="shared" si="1431"/>
        <v>0</v>
      </c>
      <c r="DB150" s="151"/>
      <c r="DC150" s="135">
        <f t="shared" si="1432"/>
        <v>0</v>
      </c>
      <c r="DD150" s="151"/>
      <c r="DE150" s="135">
        <f t="shared" si="1433"/>
        <v>0</v>
      </c>
      <c r="DF150" s="151">
        <v>0</v>
      </c>
      <c r="DG150" s="135">
        <v>0</v>
      </c>
      <c r="DH150" s="228"/>
      <c r="DI150" s="135">
        <f t="shared" si="1434"/>
        <v>0</v>
      </c>
      <c r="DJ150" s="151"/>
      <c r="DK150" s="135">
        <f t="shared" si="1435"/>
        <v>0</v>
      </c>
      <c r="DL150" s="151"/>
      <c r="DM150" s="135">
        <f t="shared" si="1436"/>
        <v>0</v>
      </c>
      <c r="DN150" s="151"/>
      <c r="DO150" s="135">
        <f t="shared" si="1437"/>
        <v>0</v>
      </c>
      <c r="DP150" s="130"/>
      <c r="DQ150" s="135">
        <f t="shared" si="1438"/>
        <v>0</v>
      </c>
      <c r="DR150" s="151"/>
      <c r="DS150" s="135">
        <f t="shared" si="1439"/>
        <v>0</v>
      </c>
      <c r="DT150" s="151"/>
      <c r="DU150" s="135">
        <f t="shared" si="1440"/>
        <v>0</v>
      </c>
      <c r="DV150" s="151"/>
      <c r="DW150" s="135">
        <f t="shared" si="1441"/>
        <v>0</v>
      </c>
      <c r="DX150" s="151"/>
      <c r="DY150" s="135">
        <f t="shared" si="1442"/>
        <v>0</v>
      </c>
      <c r="DZ150" s="151"/>
      <c r="EA150" s="135">
        <f t="shared" si="1443"/>
        <v>0</v>
      </c>
      <c r="EB150" s="151"/>
      <c r="EC150" s="135">
        <f t="shared" si="1444"/>
        <v>0</v>
      </c>
      <c r="ED150" s="130"/>
      <c r="EE150" s="131">
        <f t="shared" si="1445"/>
        <v>0</v>
      </c>
      <c r="EF150" s="130"/>
      <c r="EG150" s="131">
        <f t="shared" si="1446"/>
        <v>0</v>
      </c>
      <c r="EH150" s="151"/>
      <c r="EI150" s="132"/>
      <c r="EJ150" s="130"/>
      <c r="EK150" s="132"/>
      <c r="EL150" s="130">
        <v>444</v>
      </c>
      <c r="EM150" s="131">
        <f t="shared" si="1447"/>
        <v>32699267.999999996</v>
      </c>
      <c r="EN150" s="130"/>
      <c r="EO150" s="131">
        <f t="shared" si="1448"/>
        <v>0</v>
      </c>
      <c r="EP150" s="130"/>
      <c r="EQ150" s="132"/>
      <c r="ER150" s="136"/>
      <c r="ES150" s="136"/>
      <c r="ET150" s="151"/>
      <c r="EU150" s="151"/>
      <c r="EV150" s="151"/>
      <c r="EW150" s="151"/>
      <c r="EX150" s="151"/>
      <c r="EY150" s="151"/>
      <c r="EZ150" s="137">
        <f t="shared" si="1449"/>
        <v>740</v>
      </c>
      <c r="FA150" s="137">
        <f t="shared" si="1449"/>
        <v>54498780</v>
      </c>
    </row>
    <row r="151" spans="1:157" s="2" customFormat="1" ht="30" x14ac:dyDescent="0.25">
      <c r="A151" s="122"/>
      <c r="B151" s="122">
        <v>118</v>
      </c>
      <c r="C151" s="123" t="s">
        <v>437</v>
      </c>
      <c r="D151" s="215" t="s">
        <v>438</v>
      </c>
      <c r="E151" s="125">
        <v>15030</v>
      </c>
      <c r="F151" s="225">
        <v>2.04</v>
      </c>
      <c r="G151" s="223">
        <v>0.1032</v>
      </c>
      <c r="H151" s="128">
        <v>1.4</v>
      </c>
      <c r="I151" s="227"/>
      <c r="J151" s="183">
        <v>1.4</v>
      </c>
      <c r="K151" s="183">
        <v>1.68</v>
      </c>
      <c r="L151" s="183">
        <v>2.23</v>
      </c>
      <c r="M151" s="186">
        <v>2.57</v>
      </c>
      <c r="N151" s="151"/>
      <c r="O151" s="149">
        <f t="shared" ref="O151:Q151" si="1450">(N151*$E151*$F151*((1-$G151)+$G151*$J151*$H151*O$11))</f>
        <v>0</v>
      </c>
      <c r="P151" s="228"/>
      <c r="Q151" s="149">
        <f t="shared" si="1450"/>
        <v>0</v>
      </c>
      <c r="R151" s="149"/>
      <c r="S151" s="149">
        <v>0</v>
      </c>
      <c r="T151" s="149"/>
      <c r="U151" s="149"/>
      <c r="V151" s="228"/>
      <c r="W151" s="149">
        <f t="shared" ref="W151" si="1451">(V151*$E151*$F151*((1-$G151)+$G151*$J151*$H151*W$11))</f>
        <v>0</v>
      </c>
      <c r="X151" s="151"/>
      <c r="Y151" s="149">
        <f t="shared" ref="Y151" si="1452">(X151*$E151*$F151*((1-$G151)+$G151*$J151*$H151*Y$11))</f>
        <v>0</v>
      </c>
      <c r="Z151" s="151"/>
      <c r="AA151" s="149">
        <f t="shared" ref="AA151" si="1453">(Z151*$E151*$F151*((1-$G151)+$G151*$J151*$H151*AA$11))</f>
        <v>0</v>
      </c>
      <c r="AB151" s="130">
        <v>17</v>
      </c>
      <c r="AC151" s="149">
        <f t="shared" ref="AC151" si="1454">(AB151*$E151*$F151*((1-$G151)+$G151*$J151*$H151*AC$11))</f>
        <v>572880.72890880005</v>
      </c>
      <c r="AD151" s="228"/>
      <c r="AE151" s="149">
        <f t="shared" ref="AE151" si="1455">(AD151*$E151*$F151*((1-$G151)+$G151*$J151*$H151*AE$11))</f>
        <v>0</v>
      </c>
      <c r="AF151" s="132"/>
      <c r="AG151" s="149">
        <f t="shared" ref="AG151" si="1456">(AF151*$E151*$F151*((1-$G151)+$G151*$J151*$H151*AG$11))</f>
        <v>0</v>
      </c>
      <c r="AH151" s="228"/>
      <c r="AI151" s="149">
        <f t="shared" ref="AI151" si="1457">(AH151*$E151*$F151*((1-$G151)+$G151*$J151*$H151*AI$11))</f>
        <v>0</v>
      </c>
      <c r="AJ151" s="228"/>
      <c r="AK151" s="132"/>
      <c r="AL151" s="132"/>
      <c r="AM151" s="135"/>
      <c r="AN151" s="130"/>
      <c r="AO151" s="149">
        <f t="shared" ref="AO151" si="1458">(AN151*$E151*$F151*((1-$G151)+$G151*$J151*$H151*AO$11))</f>
        <v>0</v>
      </c>
      <c r="AP151" s="228"/>
      <c r="AQ151" s="149">
        <f t="shared" ref="AQ151" si="1459">(AP151*$E151*$F151*((1-$G151)+$G151*$J151*$H151*AQ$11))</f>
        <v>0</v>
      </c>
      <c r="AR151" s="151"/>
      <c r="AS151" s="149">
        <f t="shared" ref="AS151" si="1460">(AR151*$E151*$F151*((1-$G151)+$G151*$J151*$H151*AS$11))</f>
        <v>0</v>
      </c>
      <c r="AT151" s="130"/>
      <c r="AU151" s="149">
        <f t="shared" ref="AU151" si="1461">(AT151*$E151*$F151*((1-$G151)+$G151*$J151*$H151*AU$11))</f>
        <v>0</v>
      </c>
      <c r="AV151" s="228"/>
      <c r="AW151" s="149">
        <f t="shared" ref="AW151" si="1462">(AV151*$E151*$F151*((1-$G151)+$G151*$J151*$H151*AW$11))</f>
        <v>0</v>
      </c>
      <c r="AX151" s="228"/>
      <c r="AY151" s="149">
        <f t="shared" ref="AY151" si="1463">(AX151*$E151*$F151*((1-$G151)+$G151*$J151*$H151*AY$11))</f>
        <v>0</v>
      </c>
      <c r="AZ151" s="151"/>
      <c r="BA151" s="149">
        <f t="shared" ref="BA151" si="1464">(AZ151*$E151*$F151*((1-$G151)+$G151*$J151*$H151*BA$11))</f>
        <v>0</v>
      </c>
      <c r="BB151" s="151"/>
      <c r="BC151" s="149">
        <f t="shared" ref="BC151" si="1465">(BB151*$E151*$F151*((1-$G151)+$G151*$J151*$H151*BC$11))</f>
        <v>0</v>
      </c>
      <c r="BD151" s="151"/>
      <c r="BE151" s="149">
        <f t="shared" ref="BE151" si="1466">(BD151*$E151*$F151*((1-$G151)+$G151*$J151*$H151*BE$11))</f>
        <v>0</v>
      </c>
      <c r="BF151" s="151"/>
      <c r="BG151" s="149">
        <f t="shared" ref="BG151" si="1467">(BF151*$E151*$F151*((1-$G151)+$G151*$J151*$H151*BG$11))</f>
        <v>0</v>
      </c>
      <c r="BH151" s="151"/>
      <c r="BI151" s="149">
        <f t="shared" ref="BI151" si="1468">(BH151*$E151*$F151*((1-$G151)+$G151*$J151*$H151*BI$11))</f>
        <v>0</v>
      </c>
      <c r="BJ151" s="132">
        <v>0</v>
      </c>
      <c r="BK151" s="132">
        <v>0</v>
      </c>
      <c r="BL151" s="151"/>
      <c r="BM151" s="149">
        <f t="shared" ref="BM151" si="1469">(BL151*$E151*$F151*((1-$G151)+$G151*$J151*$H151*BM$11))</f>
        <v>0</v>
      </c>
      <c r="BN151" s="151"/>
      <c r="BO151" s="149">
        <f t="shared" ref="BO151" si="1470">(BN151*$E151*$F151*((1-$G151)+$G151*$J151*$H151*BO$11))</f>
        <v>0</v>
      </c>
      <c r="BP151" s="151"/>
      <c r="BQ151" s="149">
        <f t="shared" ref="BQ151" si="1471">(BP151*$E151*$F151*((1-$G151)+$G151*$J151*$H151*BQ$11))</f>
        <v>0</v>
      </c>
      <c r="BR151" s="151"/>
      <c r="BS151" s="149">
        <f t="shared" ref="BS151" si="1472">(BR151*$E151*$F151*((1-$G151)+$G151*$J151*$H151*BS$11))</f>
        <v>0</v>
      </c>
      <c r="BT151" s="151"/>
      <c r="BU151" s="149">
        <f t="shared" ref="BU151" si="1473">(BT151*$E151*$F151*((1-$G151)+$G151*$J151*$H151*BU$11))</f>
        <v>0</v>
      </c>
      <c r="BV151" s="151"/>
      <c r="BW151" s="149">
        <f t="shared" ref="BW151" si="1474">(BV151*$E151*$F151*((1-$G151)+$G151*$J151*$H151*BW$11))</f>
        <v>0</v>
      </c>
      <c r="BX151" s="151"/>
      <c r="BY151" s="149">
        <f t="shared" ref="BY151" si="1475">(BX151*$E151*$F151*((1-$G151)+$G151*$J151*$H151*BY$11))</f>
        <v>0</v>
      </c>
      <c r="BZ151" s="151"/>
      <c r="CA151" s="149">
        <f t="shared" ref="CA151" si="1476">(BZ151*$E151*$F151*((1-$G151)+$G151*$J151*$H151*CA$11))</f>
        <v>0</v>
      </c>
      <c r="CB151" s="229"/>
      <c r="CC151" s="149">
        <f t="shared" ref="CC151:CE151" si="1477">(CB151*$E151*$F151*((1-$G151)+$G151*$J151*$H151*CC$11))</f>
        <v>0</v>
      </c>
      <c r="CD151" s="151"/>
      <c r="CE151" s="149">
        <f t="shared" si="1477"/>
        <v>0</v>
      </c>
      <c r="CF151" s="228"/>
      <c r="CG151" s="149">
        <f t="shared" ref="CG151" si="1478">(CF151*$E151*$F151*((1-$G151)+$G151*$J151*$H151*CG$11))</f>
        <v>0</v>
      </c>
      <c r="CH151" s="130"/>
      <c r="CI151" s="149">
        <f t="shared" ref="CI151" si="1479">(CH151*$E151*$F151*((1-$G151)+$G151*$J151*$H151*CI$11))</f>
        <v>0</v>
      </c>
      <c r="CJ151" s="151"/>
      <c r="CK151" s="149">
        <f t="shared" ref="CK151" si="1480">(CJ151*$E151*$F151*((1-$G151)+$G151*$J151*$H151*CK$11))</f>
        <v>0</v>
      </c>
      <c r="CL151" s="151"/>
      <c r="CM151" s="149">
        <f t="shared" ref="CM151" si="1481">(CL151*$E151*$F151*((1-$G151)+$G151*$J151*$H151*CM$11))</f>
        <v>0</v>
      </c>
      <c r="CN151" s="151"/>
      <c r="CO151" s="149">
        <f t="shared" ref="CO151" si="1482">(CN151*$E151*$F151*((1-$G151)+$G151*$J151*$H151*CO$11))</f>
        <v>0</v>
      </c>
      <c r="CP151" s="151"/>
      <c r="CQ151" s="149">
        <f>(CP151*$E151*$F151*((1-$G151)+$G151*$K151*$H151))</f>
        <v>0</v>
      </c>
      <c r="CR151" s="151"/>
      <c r="CS151" s="149">
        <f>(CR151*$E151*$F151*((1-$G151)+$G151*$K151*$H151))</f>
        <v>0</v>
      </c>
      <c r="CT151" s="151"/>
      <c r="CU151" s="149">
        <f>(CT151*$E151*$F151*((1-$G151)+$G151*$K151*$H151))</f>
        <v>0</v>
      </c>
      <c r="CV151" s="228"/>
      <c r="CW151" s="149">
        <f>(CV151*$E151*$F151*((1-$G151)+$G151*$K151*$H151))</f>
        <v>0</v>
      </c>
      <c r="CX151" s="228"/>
      <c r="CY151" s="149">
        <f>(CX151*$E151*$F151*((1-$G151)+$G151*$K151*$H151))</f>
        <v>0</v>
      </c>
      <c r="CZ151" s="228"/>
      <c r="DA151" s="149">
        <f>(CZ151*$E151*$F151*((1-$G151)+$G151*$K151*$H151))</f>
        <v>0</v>
      </c>
      <c r="DB151" s="151"/>
      <c r="DC151" s="149">
        <f>(DB151*$E151*$F151*((1-$G151)+$G151*$K151*$H151))</f>
        <v>0</v>
      </c>
      <c r="DD151" s="151"/>
      <c r="DE151" s="149">
        <f>(DD151*$E151*$F151*((1-$G151)+$G151*$K151*$H151))</f>
        <v>0</v>
      </c>
      <c r="DF151" s="151">
        <v>0</v>
      </c>
      <c r="DG151" s="149">
        <v>0</v>
      </c>
      <c r="DH151" s="228"/>
      <c r="DI151" s="149">
        <f>(DH151*$E151*$F151*((1-$G151)+$G151*$K151*$H151))</f>
        <v>0</v>
      </c>
      <c r="DJ151" s="151"/>
      <c r="DK151" s="149">
        <f>(DJ151*$E151*$F151*((1-$G151)+$G151*$K151*$H151))</f>
        <v>0</v>
      </c>
      <c r="DL151" s="151"/>
      <c r="DM151" s="149">
        <f>(DL151*$E151*$F151*((1-$G151)+$G151*$K151*$H151))</f>
        <v>0</v>
      </c>
      <c r="DN151" s="151"/>
      <c r="DO151" s="149">
        <f>(DN151*$E151*$F151*((1-$G151)+$G151*$K151*$H151))</f>
        <v>0</v>
      </c>
      <c r="DP151" s="130"/>
      <c r="DQ151" s="149">
        <f>(DP151*$E151*$F151*((1-$G151)+$G151*$K151*$H151))</f>
        <v>0</v>
      </c>
      <c r="DR151" s="151"/>
      <c r="DS151" s="149">
        <f>(DR151*$E151*$F151*((1-$G151)+$G151*$K151*$H151))</f>
        <v>0</v>
      </c>
      <c r="DT151" s="151"/>
      <c r="DU151" s="149">
        <f>(DT151*$E151*$F151*((1-$G151)+$G151*$K151*$H151))</f>
        <v>0</v>
      </c>
      <c r="DV151" s="151"/>
      <c r="DW151" s="149">
        <f>(DV151*$E151*$F151*((1-$G151)+$G151*$K151*$H151))</f>
        <v>0</v>
      </c>
      <c r="DX151" s="151"/>
      <c r="DY151" s="149">
        <f>(DX151*$E151*$F151*((1-$G151)+$G151*$K151*$H151))</f>
        <v>0</v>
      </c>
      <c r="DZ151" s="151"/>
      <c r="EA151" s="149">
        <f>(DZ151*$E151*$F151*((1-$G151)+$G151*$J151*$H151*EA$11))</f>
        <v>0</v>
      </c>
      <c r="EB151" s="151"/>
      <c r="EC151" s="149">
        <f t="shared" ref="EC151" si="1483">(EB151*$E151*$F151*((1-$G151)+$G151*$M151*$H151*EC$11))</f>
        <v>0</v>
      </c>
      <c r="ED151" s="130"/>
      <c r="EE151" s="149">
        <f t="shared" ref="EE151" si="1484">(ED151*$E151*$F151*((1-$G151)+$G151*$J151*$H151*EE$11))</f>
        <v>0</v>
      </c>
      <c r="EF151" s="130"/>
      <c r="EG151" s="149">
        <f t="shared" ref="EG151" si="1485">(EF151*$E151*$F151*((1-$G151)+$G151*$J151*$H151*EG$11))</f>
        <v>0</v>
      </c>
      <c r="EH151" s="151"/>
      <c r="EI151" s="132"/>
      <c r="EJ151" s="130"/>
      <c r="EK151" s="132"/>
      <c r="EL151" s="130">
        <v>530</v>
      </c>
      <c r="EM151" s="149">
        <f>(EL151*$E151*$F151*((1-$G151)+$G151*$J151*$H151*EM$11))</f>
        <v>17860399.195392001</v>
      </c>
      <c r="EN151" s="130"/>
      <c r="EO151" s="149">
        <f t="shared" ref="EO151" si="1486">(EN151*$E151*$F151*((1-$G151)+$G151*$J151*$H151*EO$11))</f>
        <v>0</v>
      </c>
      <c r="EP151" s="130"/>
      <c r="EQ151" s="132"/>
      <c r="ER151" s="136"/>
      <c r="ES151" s="136"/>
      <c r="ET151" s="151"/>
      <c r="EU151" s="151"/>
      <c r="EV151" s="151"/>
      <c r="EW151" s="151"/>
      <c r="EX151" s="151"/>
      <c r="EY151" s="151"/>
      <c r="EZ151" s="137">
        <f t="shared" si="1449"/>
        <v>547</v>
      </c>
      <c r="FA151" s="137">
        <f t="shared" si="1449"/>
        <v>18433279.924300801</v>
      </c>
    </row>
    <row r="152" spans="1:157" s="181" customFormat="1" ht="15" customHeight="1" x14ac:dyDescent="0.25">
      <c r="A152" s="112">
        <v>22</v>
      </c>
      <c r="B152" s="112"/>
      <c r="C152" s="192" t="s">
        <v>439</v>
      </c>
      <c r="D152" s="216" t="s">
        <v>440</v>
      </c>
      <c r="E152" s="125">
        <v>15030</v>
      </c>
      <c r="F152" s="190"/>
      <c r="G152" s="127"/>
      <c r="H152" s="115"/>
      <c r="I152" s="177"/>
      <c r="J152" s="191">
        <v>1.4</v>
      </c>
      <c r="K152" s="191">
        <v>1.68</v>
      </c>
      <c r="L152" s="191">
        <v>2.23</v>
      </c>
      <c r="M152" s="179">
        <v>2.57</v>
      </c>
      <c r="N152" s="159">
        <f t="shared" ref="N152:BY152" si="1487">SUM(N153:N154)</f>
        <v>0</v>
      </c>
      <c r="O152" s="159">
        <f t="shared" si="1487"/>
        <v>0</v>
      </c>
      <c r="P152" s="159">
        <f t="shared" si="1487"/>
        <v>0</v>
      </c>
      <c r="Q152" s="159">
        <f t="shared" si="1487"/>
        <v>0</v>
      </c>
      <c r="R152" s="159">
        <v>0</v>
      </c>
      <c r="S152" s="159">
        <v>0</v>
      </c>
      <c r="T152" s="159">
        <v>0</v>
      </c>
      <c r="U152" s="159">
        <v>0</v>
      </c>
      <c r="V152" s="159">
        <f t="shared" si="1487"/>
        <v>0</v>
      </c>
      <c r="W152" s="159">
        <f t="shared" si="1487"/>
        <v>0</v>
      </c>
      <c r="X152" s="159">
        <f t="shared" si="1487"/>
        <v>0</v>
      </c>
      <c r="Y152" s="159">
        <f t="shared" si="1487"/>
        <v>0</v>
      </c>
      <c r="Z152" s="159">
        <f t="shared" si="1487"/>
        <v>0</v>
      </c>
      <c r="AA152" s="159">
        <f t="shared" si="1487"/>
        <v>0</v>
      </c>
      <c r="AB152" s="159">
        <f t="shared" si="1487"/>
        <v>0</v>
      </c>
      <c r="AC152" s="159">
        <f t="shared" si="1487"/>
        <v>0</v>
      </c>
      <c r="AD152" s="159">
        <f t="shared" si="1487"/>
        <v>0</v>
      </c>
      <c r="AE152" s="159">
        <f t="shared" si="1487"/>
        <v>0</v>
      </c>
      <c r="AF152" s="159">
        <f t="shared" si="1487"/>
        <v>0</v>
      </c>
      <c r="AG152" s="159">
        <f t="shared" si="1487"/>
        <v>0</v>
      </c>
      <c r="AH152" s="159">
        <f t="shared" si="1487"/>
        <v>0</v>
      </c>
      <c r="AI152" s="159">
        <f t="shared" si="1487"/>
        <v>0</v>
      </c>
      <c r="AJ152" s="159">
        <f t="shared" si="1487"/>
        <v>0</v>
      </c>
      <c r="AK152" s="159">
        <f t="shared" si="1487"/>
        <v>0</v>
      </c>
      <c r="AL152" s="159">
        <f t="shared" si="1487"/>
        <v>0</v>
      </c>
      <c r="AM152" s="159">
        <f t="shared" si="1487"/>
        <v>0</v>
      </c>
      <c r="AN152" s="159">
        <f t="shared" si="1487"/>
        <v>0</v>
      </c>
      <c r="AO152" s="159">
        <f t="shared" si="1487"/>
        <v>0</v>
      </c>
      <c r="AP152" s="159">
        <f t="shared" si="1487"/>
        <v>0</v>
      </c>
      <c r="AQ152" s="159">
        <f t="shared" si="1487"/>
        <v>0</v>
      </c>
      <c r="AR152" s="159">
        <f t="shared" si="1487"/>
        <v>0</v>
      </c>
      <c r="AS152" s="159">
        <f t="shared" si="1487"/>
        <v>0</v>
      </c>
      <c r="AT152" s="159">
        <f t="shared" si="1487"/>
        <v>60</v>
      </c>
      <c r="AU152" s="159">
        <f t="shared" si="1487"/>
        <v>1422439.1999999997</v>
      </c>
      <c r="AV152" s="159">
        <f t="shared" si="1487"/>
        <v>0</v>
      </c>
      <c r="AW152" s="159">
        <f t="shared" si="1487"/>
        <v>0</v>
      </c>
      <c r="AX152" s="159">
        <f t="shared" si="1487"/>
        <v>0</v>
      </c>
      <c r="AY152" s="159">
        <f t="shared" si="1487"/>
        <v>0</v>
      </c>
      <c r="AZ152" s="159">
        <f t="shared" si="1487"/>
        <v>0</v>
      </c>
      <c r="BA152" s="159">
        <f t="shared" si="1487"/>
        <v>0</v>
      </c>
      <c r="BB152" s="159">
        <f t="shared" si="1487"/>
        <v>0</v>
      </c>
      <c r="BC152" s="159">
        <f t="shared" si="1487"/>
        <v>0</v>
      </c>
      <c r="BD152" s="159">
        <f t="shared" si="1487"/>
        <v>0</v>
      </c>
      <c r="BE152" s="159">
        <f t="shared" si="1487"/>
        <v>0</v>
      </c>
      <c r="BF152" s="159">
        <f t="shared" si="1487"/>
        <v>0</v>
      </c>
      <c r="BG152" s="159">
        <f t="shared" si="1487"/>
        <v>0</v>
      </c>
      <c r="BH152" s="159">
        <f t="shared" si="1487"/>
        <v>0</v>
      </c>
      <c r="BI152" s="159">
        <f t="shared" si="1487"/>
        <v>0</v>
      </c>
      <c r="BJ152" s="121">
        <v>0</v>
      </c>
      <c r="BK152" s="121">
        <v>0</v>
      </c>
      <c r="BL152" s="159">
        <f t="shared" si="1487"/>
        <v>0</v>
      </c>
      <c r="BM152" s="159">
        <f t="shared" si="1487"/>
        <v>0</v>
      </c>
      <c r="BN152" s="159">
        <f t="shared" si="1487"/>
        <v>0</v>
      </c>
      <c r="BO152" s="159">
        <f t="shared" si="1487"/>
        <v>0</v>
      </c>
      <c r="BP152" s="159">
        <f t="shared" si="1487"/>
        <v>0</v>
      </c>
      <c r="BQ152" s="159">
        <f t="shared" si="1487"/>
        <v>0</v>
      </c>
      <c r="BR152" s="159">
        <f t="shared" si="1487"/>
        <v>0</v>
      </c>
      <c r="BS152" s="159">
        <f t="shared" si="1487"/>
        <v>0</v>
      </c>
      <c r="BT152" s="159">
        <f t="shared" si="1487"/>
        <v>413</v>
      </c>
      <c r="BU152" s="159">
        <f t="shared" si="1487"/>
        <v>7734407.9399999985</v>
      </c>
      <c r="BV152" s="159">
        <f t="shared" si="1487"/>
        <v>0</v>
      </c>
      <c r="BW152" s="159">
        <f t="shared" si="1487"/>
        <v>0</v>
      </c>
      <c r="BX152" s="159">
        <f t="shared" si="1487"/>
        <v>4</v>
      </c>
      <c r="BY152" s="159">
        <f t="shared" si="1487"/>
        <v>194428.08000000002</v>
      </c>
      <c r="BZ152" s="159">
        <f t="shared" ref="BZ152:EK152" si="1488">SUM(BZ153:BZ154)</f>
        <v>0</v>
      </c>
      <c r="CA152" s="159">
        <f t="shared" si="1488"/>
        <v>0</v>
      </c>
      <c r="CB152" s="159">
        <f t="shared" si="1488"/>
        <v>0</v>
      </c>
      <c r="CC152" s="159">
        <f t="shared" si="1488"/>
        <v>0</v>
      </c>
      <c r="CD152" s="159">
        <f t="shared" si="1488"/>
        <v>2</v>
      </c>
      <c r="CE152" s="159">
        <f t="shared" si="1488"/>
        <v>37454.76</v>
      </c>
      <c r="CF152" s="159">
        <f t="shared" si="1488"/>
        <v>0</v>
      </c>
      <c r="CG152" s="159">
        <f t="shared" si="1488"/>
        <v>0</v>
      </c>
      <c r="CH152" s="159">
        <f t="shared" si="1488"/>
        <v>0</v>
      </c>
      <c r="CI152" s="159">
        <f t="shared" si="1488"/>
        <v>0</v>
      </c>
      <c r="CJ152" s="159">
        <f t="shared" si="1488"/>
        <v>0</v>
      </c>
      <c r="CK152" s="159">
        <f t="shared" si="1488"/>
        <v>0</v>
      </c>
      <c r="CL152" s="159">
        <f t="shared" si="1488"/>
        <v>0</v>
      </c>
      <c r="CM152" s="159">
        <f t="shared" si="1488"/>
        <v>0</v>
      </c>
      <c r="CN152" s="159">
        <f t="shared" si="1488"/>
        <v>14</v>
      </c>
      <c r="CO152" s="159">
        <f t="shared" si="1488"/>
        <v>262183.31999999995</v>
      </c>
      <c r="CP152" s="180">
        <f t="shared" si="1488"/>
        <v>11</v>
      </c>
      <c r="CQ152" s="159">
        <f t="shared" si="1488"/>
        <v>283056.984</v>
      </c>
      <c r="CR152" s="180">
        <f t="shared" si="1488"/>
        <v>0</v>
      </c>
      <c r="CS152" s="159">
        <f t="shared" si="1488"/>
        <v>0</v>
      </c>
      <c r="CT152" s="159">
        <f t="shared" si="1488"/>
        <v>0</v>
      </c>
      <c r="CU152" s="159">
        <f t="shared" si="1488"/>
        <v>0</v>
      </c>
      <c r="CV152" s="159">
        <f t="shared" si="1488"/>
        <v>0</v>
      </c>
      <c r="CW152" s="159">
        <f t="shared" si="1488"/>
        <v>0</v>
      </c>
      <c r="CX152" s="159">
        <f t="shared" si="1488"/>
        <v>5</v>
      </c>
      <c r="CY152" s="159">
        <f t="shared" si="1488"/>
        <v>112364.28</v>
      </c>
      <c r="CZ152" s="159">
        <f t="shared" si="1488"/>
        <v>0</v>
      </c>
      <c r="DA152" s="159">
        <f t="shared" si="1488"/>
        <v>0</v>
      </c>
      <c r="DB152" s="159">
        <f t="shared" si="1488"/>
        <v>0</v>
      </c>
      <c r="DC152" s="159">
        <f t="shared" si="1488"/>
        <v>0</v>
      </c>
      <c r="DD152" s="159">
        <f t="shared" si="1488"/>
        <v>0</v>
      </c>
      <c r="DE152" s="159">
        <f t="shared" si="1488"/>
        <v>0</v>
      </c>
      <c r="DF152" s="180">
        <v>0</v>
      </c>
      <c r="DG152" s="159">
        <v>0</v>
      </c>
      <c r="DH152" s="159">
        <f t="shared" si="1488"/>
        <v>0</v>
      </c>
      <c r="DI152" s="159">
        <f t="shared" si="1488"/>
        <v>0</v>
      </c>
      <c r="DJ152" s="159">
        <f t="shared" si="1488"/>
        <v>0</v>
      </c>
      <c r="DK152" s="159">
        <f t="shared" si="1488"/>
        <v>0</v>
      </c>
      <c r="DL152" s="159">
        <f t="shared" si="1488"/>
        <v>6</v>
      </c>
      <c r="DM152" s="159">
        <f t="shared" si="1488"/>
        <v>134837.136</v>
      </c>
      <c r="DN152" s="159">
        <f t="shared" si="1488"/>
        <v>0</v>
      </c>
      <c r="DO152" s="159">
        <f t="shared" si="1488"/>
        <v>0</v>
      </c>
      <c r="DP152" s="159">
        <f t="shared" si="1488"/>
        <v>0</v>
      </c>
      <c r="DQ152" s="159">
        <f t="shared" si="1488"/>
        <v>0</v>
      </c>
      <c r="DR152" s="159">
        <f t="shared" si="1488"/>
        <v>0</v>
      </c>
      <c r="DS152" s="159">
        <f t="shared" si="1488"/>
        <v>0</v>
      </c>
      <c r="DT152" s="159">
        <f t="shared" si="1488"/>
        <v>0</v>
      </c>
      <c r="DU152" s="159">
        <f t="shared" si="1488"/>
        <v>0</v>
      </c>
      <c r="DV152" s="159">
        <f t="shared" si="1488"/>
        <v>1</v>
      </c>
      <c r="DW152" s="159">
        <f t="shared" si="1488"/>
        <v>22472.856</v>
      </c>
      <c r="DX152" s="159">
        <f t="shared" si="1488"/>
        <v>0</v>
      </c>
      <c r="DY152" s="159">
        <f t="shared" si="1488"/>
        <v>0</v>
      </c>
      <c r="DZ152" s="159">
        <f t="shared" si="1488"/>
        <v>0</v>
      </c>
      <c r="EA152" s="159">
        <f t="shared" si="1488"/>
        <v>0</v>
      </c>
      <c r="EB152" s="159">
        <f t="shared" si="1488"/>
        <v>0</v>
      </c>
      <c r="EC152" s="159">
        <f t="shared" si="1488"/>
        <v>0</v>
      </c>
      <c r="ED152" s="159">
        <f t="shared" si="1488"/>
        <v>0</v>
      </c>
      <c r="EE152" s="159">
        <f t="shared" si="1488"/>
        <v>0</v>
      </c>
      <c r="EF152" s="159">
        <f t="shared" si="1488"/>
        <v>0</v>
      </c>
      <c r="EG152" s="159">
        <f t="shared" si="1488"/>
        <v>0</v>
      </c>
      <c r="EH152" s="159">
        <f t="shared" si="1488"/>
        <v>0</v>
      </c>
      <c r="EI152" s="159">
        <f t="shared" si="1488"/>
        <v>0</v>
      </c>
      <c r="EJ152" s="159">
        <f t="shared" si="1488"/>
        <v>0</v>
      </c>
      <c r="EK152" s="159">
        <f t="shared" si="1488"/>
        <v>0</v>
      </c>
      <c r="EL152" s="159">
        <f t="shared" ref="EL152:FA152" si="1489">SUM(EL153:EL154)</f>
        <v>0</v>
      </c>
      <c r="EM152" s="159">
        <f t="shared" si="1489"/>
        <v>0</v>
      </c>
      <c r="EN152" s="159">
        <f t="shared" si="1489"/>
        <v>0</v>
      </c>
      <c r="EO152" s="159">
        <f t="shared" si="1489"/>
        <v>0</v>
      </c>
      <c r="EP152" s="159">
        <f t="shared" si="1489"/>
        <v>0</v>
      </c>
      <c r="EQ152" s="159">
        <f t="shared" si="1489"/>
        <v>0</v>
      </c>
      <c r="ER152" s="159">
        <f t="shared" si="1489"/>
        <v>0</v>
      </c>
      <c r="ES152" s="159">
        <f t="shared" si="1489"/>
        <v>0</v>
      </c>
      <c r="ET152" s="159">
        <f t="shared" si="1489"/>
        <v>0</v>
      </c>
      <c r="EU152" s="159">
        <f t="shared" si="1489"/>
        <v>0</v>
      </c>
      <c r="EV152" s="159">
        <f t="shared" si="1489"/>
        <v>0</v>
      </c>
      <c r="EW152" s="159">
        <f t="shared" si="1489"/>
        <v>0</v>
      </c>
      <c r="EX152" s="159"/>
      <c r="EY152" s="159"/>
      <c r="EZ152" s="159">
        <f t="shared" si="1489"/>
        <v>516</v>
      </c>
      <c r="FA152" s="159">
        <f t="shared" si="1489"/>
        <v>10203644.555999998</v>
      </c>
    </row>
    <row r="153" spans="1:157" s="2" customFormat="1" ht="30" customHeight="1" x14ac:dyDescent="0.25">
      <c r="A153" s="122"/>
      <c r="B153" s="111">
        <v>119</v>
      </c>
      <c r="C153" s="123" t="s">
        <v>441</v>
      </c>
      <c r="D153" s="217" t="s">
        <v>442</v>
      </c>
      <c r="E153" s="125">
        <v>15030</v>
      </c>
      <c r="F153" s="126">
        <v>2.31</v>
      </c>
      <c r="G153" s="127"/>
      <c r="H153" s="128">
        <v>1</v>
      </c>
      <c r="I153" s="194"/>
      <c r="J153" s="183">
        <v>1.4</v>
      </c>
      <c r="K153" s="183">
        <v>1.68</v>
      </c>
      <c r="L153" s="183">
        <v>2.23</v>
      </c>
      <c r="M153" s="186">
        <v>2.57</v>
      </c>
      <c r="N153" s="130"/>
      <c r="O153" s="131">
        <f t="shared" ref="O153:Q154" si="1490">N153*$E153*$F153*$H153*$J153*O$11</f>
        <v>0</v>
      </c>
      <c r="P153" s="132"/>
      <c r="Q153" s="131">
        <f t="shared" si="1490"/>
        <v>0</v>
      </c>
      <c r="R153" s="131"/>
      <c r="S153" s="131">
        <v>0</v>
      </c>
      <c r="T153" s="131"/>
      <c r="U153" s="131"/>
      <c r="V153" s="132"/>
      <c r="W153" s="131">
        <f t="shared" ref="W153:W154" si="1491">V153*$E153*$F153*$H153*$J153*W$11</f>
        <v>0</v>
      </c>
      <c r="X153" s="130"/>
      <c r="Y153" s="131">
        <f t="shared" ref="Y153:Y154" si="1492">X153*$E153*$F153*$H153*$J153*Y$11</f>
        <v>0</v>
      </c>
      <c r="Z153" s="130"/>
      <c r="AA153" s="131">
        <f t="shared" ref="AA153:AA154" si="1493">Z153*$E153*$F153*$H153*$J153*AA$11</f>
        <v>0</v>
      </c>
      <c r="AB153" s="130"/>
      <c r="AC153" s="131">
        <f t="shared" ref="AC153:AC154" si="1494">AB153*$E153*$F153*$H153*$J153*AC$11</f>
        <v>0</v>
      </c>
      <c r="AD153" s="132"/>
      <c r="AE153" s="131">
        <f t="shared" ref="AE153:AE154" si="1495">AD153*$E153*$F153*$H153*$J153*AE$11</f>
        <v>0</v>
      </c>
      <c r="AF153" s="132"/>
      <c r="AG153" s="131">
        <f t="shared" ref="AG153:AG154" si="1496">AF153*$E153*$F153*$H153*$J153*AG$11</f>
        <v>0</v>
      </c>
      <c r="AH153" s="132"/>
      <c r="AI153" s="131">
        <f t="shared" ref="AI153:AI154" si="1497">AH153*$E153*$F153*$H153*$J153*AI$11</f>
        <v>0</v>
      </c>
      <c r="AJ153" s="132"/>
      <c r="AK153" s="132"/>
      <c r="AL153" s="132">
        <v>0</v>
      </c>
      <c r="AM153" s="132">
        <v>0</v>
      </c>
      <c r="AN153" s="130"/>
      <c r="AO153" s="131">
        <f t="shared" ref="AO153:AO154" si="1498">AN153*$E153*$F153*$H153*$J153*AO$11</f>
        <v>0</v>
      </c>
      <c r="AP153" s="132"/>
      <c r="AQ153" s="131">
        <f t="shared" ref="AQ153:AQ154" si="1499">AP153*$E153*$F153*$H153*$J153*AQ$11</f>
        <v>0</v>
      </c>
      <c r="AR153" s="130"/>
      <c r="AS153" s="131">
        <f t="shared" ref="AS153:AS154" si="1500">AR153*$E153*$F153*$H153*$J153*AS$11</f>
        <v>0</v>
      </c>
      <c r="AT153" s="188">
        <v>10</v>
      </c>
      <c r="AU153" s="131">
        <f t="shared" ref="AU153:AU154" si="1501">AT153*$E153*$F153*$H153*$J153*AU$11</f>
        <v>486070.19999999995</v>
      </c>
      <c r="AV153" s="132"/>
      <c r="AW153" s="131">
        <f t="shared" ref="AW153:AW154" si="1502">AV153*$E153*$F153*$H153*$J153*AW$11</f>
        <v>0</v>
      </c>
      <c r="AX153" s="132"/>
      <c r="AY153" s="131">
        <f t="shared" ref="AY153:AY154" si="1503">AX153*$E153*$F153*$H153*$J153*AY$11</f>
        <v>0</v>
      </c>
      <c r="AZ153" s="130"/>
      <c r="BA153" s="131">
        <f t="shared" ref="BA153:BA154" si="1504">AZ153*$E153*$F153*$H153*$J153*BA$11</f>
        <v>0</v>
      </c>
      <c r="BB153" s="130"/>
      <c r="BC153" s="131">
        <f t="shared" ref="BC153:BC154" si="1505">BB153*$E153*$F153*$H153*$J153*BC$11</f>
        <v>0</v>
      </c>
      <c r="BD153" s="130"/>
      <c r="BE153" s="131">
        <f t="shared" ref="BE153:BE154" si="1506">BD153*$E153*$F153*$H153*$J153*BE$11</f>
        <v>0</v>
      </c>
      <c r="BF153" s="130"/>
      <c r="BG153" s="131">
        <f t="shared" ref="BG153:BG154" si="1507">BF153*$E153*$F153*$H153*$J153*BG$11</f>
        <v>0</v>
      </c>
      <c r="BH153" s="130"/>
      <c r="BI153" s="131">
        <f t="shared" ref="BI153:BI154" si="1508">BH153*$E153*$F153*$H153*$J153*BI$11</f>
        <v>0</v>
      </c>
      <c r="BJ153" s="132">
        <v>0</v>
      </c>
      <c r="BK153" s="132">
        <v>0</v>
      </c>
      <c r="BL153" s="130"/>
      <c r="BM153" s="131">
        <f t="shared" ref="BM153:BM154" si="1509">BL153*$E153*$F153*$H153*$J153*BM$11</f>
        <v>0</v>
      </c>
      <c r="BN153" s="130"/>
      <c r="BO153" s="131">
        <f t="shared" ref="BO153:BO154" si="1510">BN153*$E153*$F153*$H153*$J153*BO$11</f>
        <v>0</v>
      </c>
      <c r="BP153" s="130"/>
      <c r="BQ153" s="131">
        <f t="shared" ref="BQ153:BQ154" si="1511">BP153*$E153*$F153*$H153*$J153*BQ$11</f>
        <v>0</v>
      </c>
      <c r="BR153" s="130"/>
      <c r="BS153" s="131">
        <f t="shared" ref="BS153:BS154" si="1512">BR153*$E153*$F153*$H153*$J153*BS$11</f>
        <v>0</v>
      </c>
      <c r="BT153" s="130"/>
      <c r="BU153" s="131">
        <f t="shared" ref="BU153:BU154" si="1513">BT153*$E153*$F153*$H153*$J153*BU$11</f>
        <v>0</v>
      </c>
      <c r="BV153" s="130"/>
      <c r="BW153" s="131">
        <f t="shared" ref="BW153:BW154" si="1514">BV153*$E153*$F153*$H153*$J153*BW$11</f>
        <v>0</v>
      </c>
      <c r="BX153" s="130">
        <v>4</v>
      </c>
      <c r="BY153" s="131">
        <f t="shared" ref="BY153:BY154" si="1515">BX153*$E153*$F153*$H153*$J153*BY$11</f>
        <v>194428.08000000002</v>
      </c>
      <c r="BZ153" s="130"/>
      <c r="CA153" s="131">
        <f t="shared" ref="CA153:CA154" si="1516">BZ153*$E153*$F153*$H153*$J153*CA$11</f>
        <v>0</v>
      </c>
      <c r="CB153" s="134"/>
      <c r="CC153" s="131">
        <f t="shared" ref="CC153:CE154" si="1517">CB153*$E153*$F153*$H153*$J153*CC$11</f>
        <v>0</v>
      </c>
      <c r="CD153" s="130"/>
      <c r="CE153" s="131">
        <f t="shared" si="1517"/>
        <v>0</v>
      </c>
      <c r="CF153" s="132"/>
      <c r="CG153" s="131">
        <f t="shared" ref="CG153:CG154" si="1518">CF153*$E153*$F153*$H153*$J153*CG$11</f>
        <v>0</v>
      </c>
      <c r="CH153" s="130"/>
      <c r="CI153" s="131">
        <f t="shared" ref="CI153:CI154" si="1519">CH153*$E153*$F153*$H153*$J153*CI$11</f>
        <v>0</v>
      </c>
      <c r="CJ153" s="130"/>
      <c r="CK153" s="131">
        <f t="shared" ref="CK153:CK154" si="1520">CJ153*$E153*$F153*$H153*$J153*CK$11</f>
        <v>0</v>
      </c>
      <c r="CL153" s="130"/>
      <c r="CM153" s="131">
        <f t="shared" ref="CM153:CM154" si="1521">CL153*$E153*$F153*$H153*$J153*CM$11</f>
        <v>0</v>
      </c>
      <c r="CN153" s="130"/>
      <c r="CO153" s="131">
        <f t="shared" ref="CO153:CO154" si="1522">CN153*$E153*$F153*$H153*$J153*CO$11</f>
        <v>0</v>
      </c>
      <c r="CP153" s="130">
        <v>1</v>
      </c>
      <c r="CQ153" s="135">
        <f>SUM(CP153*$E153*$F153*$H153*$K153*$CQ$11)</f>
        <v>58328.424000000006</v>
      </c>
      <c r="CR153" s="130"/>
      <c r="CS153" s="135">
        <f>SUM(CR153*$E153*$F153*$H153*$K153*$CQ$11)</f>
        <v>0</v>
      </c>
      <c r="CT153" s="130"/>
      <c r="CU153" s="135">
        <f t="shared" ref="CU153:CU154" si="1523">SUM(CT153*$E153*$F153*$H153*$K153*$CQ$11)</f>
        <v>0</v>
      </c>
      <c r="CV153" s="132"/>
      <c r="CW153" s="135">
        <f t="shared" ref="CW153:CW154" si="1524">SUM(CV153*$E153*$F153*$H153*$K153*$CQ$11)</f>
        <v>0</v>
      </c>
      <c r="CX153" s="132"/>
      <c r="CY153" s="135">
        <f t="shared" ref="CY153:CY154" si="1525">SUM(CX153*$E153*$F153*$H153*$K153*$CQ$11)</f>
        <v>0</v>
      </c>
      <c r="CZ153" s="132"/>
      <c r="DA153" s="135">
        <f t="shared" ref="DA153:DA154" si="1526">SUM(CZ153*$E153*$F153*$H153*$K153*$CQ$11)</f>
        <v>0</v>
      </c>
      <c r="DB153" s="130"/>
      <c r="DC153" s="135">
        <f t="shared" ref="DC153:DC154" si="1527">SUM(DB153*$E153*$F153*$H153*$K153*$CQ$11)</f>
        <v>0</v>
      </c>
      <c r="DD153" s="130"/>
      <c r="DE153" s="135">
        <f t="shared" ref="DE153:DE154" si="1528">SUM(DD153*$E153*$F153*$H153*$K153*$CQ$11)</f>
        <v>0</v>
      </c>
      <c r="DF153" s="130">
        <v>0</v>
      </c>
      <c r="DG153" s="135">
        <v>0</v>
      </c>
      <c r="DH153" s="132"/>
      <c r="DI153" s="135">
        <f t="shared" ref="DI153:DI154" si="1529">SUM(DH153*$E153*$F153*$H153*$K153*$CQ$11)</f>
        <v>0</v>
      </c>
      <c r="DJ153" s="130"/>
      <c r="DK153" s="135">
        <f t="shared" ref="DK153:DK154" si="1530">SUM(DJ153*$E153*$F153*$H153*$K153*$CQ$11)</f>
        <v>0</v>
      </c>
      <c r="DL153" s="130"/>
      <c r="DM153" s="135">
        <f t="shared" ref="DM153:DM154" si="1531">SUM(DL153*$E153*$F153*$H153*$K153*$CQ$11)</f>
        <v>0</v>
      </c>
      <c r="DN153" s="130"/>
      <c r="DO153" s="135">
        <f t="shared" ref="DO153:DO154" si="1532">SUM(DN153*$E153*$F153*$H153*$K153*$CQ$11)</f>
        <v>0</v>
      </c>
      <c r="DP153" s="130"/>
      <c r="DQ153" s="135">
        <f t="shared" ref="DQ153:DQ154" si="1533">SUM(DP153*$E153*$F153*$H153*$K153*$CQ$11)</f>
        <v>0</v>
      </c>
      <c r="DR153" s="130"/>
      <c r="DS153" s="135">
        <f t="shared" ref="DS153:DS154" si="1534">SUM(DR153*$E153*$F153*$H153*$K153*$CQ$11)</f>
        <v>0</v>
      </c>
      <c r="DT153" s="130"/>
      <c r="DU153" s="135">
        <f t="shared" ref="DU153:DU154" si="1535">SUM(DT153*$E153*$F153*$H153*$K153*$CQ$11)</f>
        <v>0</v>
      </c>
      <c r="DV153" s="130"/>
      <c r="DW153" s="135">
        <f t="shared" ref="DW153:DW154" si="1536">SUM(DV153*$E153*$F153*$H153*$K153*$CQ$11)</f>
        <v>0</v>
      </c>
      <c r="DX153" s="130"/>
      <c r="DY153" s="135">
        <f t="shared" ref="DY153:DY154" si="1537">SUM(DX153*$E153*$F153*$H153*$K153*$CQ$11)</f>
        <v>0</v>
      </c>
      <c r="DZ153" s="130"/>
      <c r="EA153" s="135">
        <f t="shared" ref="EA153:EA154" si="1538">SUM(DZ153*$E153*$F153*$H153*$L153*EC$11)</f>
        <v>0</v>
      </c>
      <c r="EB153" s="130"/>
      <c r="EC153" s="135">
        <f t="shared" ref="EC153:EC154" si="1539">SUM(EB153*$E153*$F153*$H153*$M153*EC$11)</f>
        <v>0</v>
      </c>
      <c r="ED153" s="130"/>
      <c r="EE153" s="131">
        <f t="shared" ref="EE153:EE154" si="1540">ED153*$E153*$F153*$H153*$J153*EE$11</f>
        <v>0</v>
      </c>
      <c r="EF153" s="130"/>
      <c r="EG153" s="131">
        <f t="shared" ref="EG153:EG154" si="1541">EF153*$E153*$F153*$H153*$J153*EG$11</f>
        <v>0</v>
      </c>
      <c r="EH153" s="130"/>
      <c r="EI153" s="132"/>
      <c r="EJ153" s="130"/>
      <c r="EK153" s="132"/>
      <c r="EL153" s="130"/>
      <c r="EM153" s="131">
        <f t="shared" ref="EM153:EM154" si="1542">EL153*$E153*$F153*$H153*$J153*EM$11</f>
        <v>0</v>
      </c>
      <c r="EN153" s="130"/>
      <c r="EO153" s="131">
        <f t="shared" ref="EO153:EO154" si="1543">EN153*$E153*$F153*$H153*$J153*EO$11</f>
        <v>0</v>
      </c>
      <c r="EP153" s="130"/>
      <c r="EQ153" s="132"/>
      <c r="ER153" s="136"/>
      <c r="ES153" s="136"/>
      <c r="ET153" s="151"/>
      <c r="EU153" s="151"/>
      <c r="EV153" s="151"/>
      <c r="EW153" s="151"/>
      <c r="EX153" s="151"/>
      <c r="EY153" s="151"/>
      <c r="EZ153" s="137">
        <f t="shared" ref="EZ153:FA154" si="1544">SUM(N153,P153,V153,X153,Z153,AB153,AD153,AF153,AH153,AJ153,AL153,AN153,AP153,AR153,AT153,AV153,AX153,AZ153,BB153,BD153,BF153,BH153,BJ153,BL153,BN153,BP153,BR153,BT153,BV153,BX153,BZ153,CB153,CD153,CF153,CH153,CJ153,CL153,CN153,CP153,CR153,CT153,CV153,CX153,CZ153,DB153,DD153,DF153,DH153,DJ153,DL153,DN153,DP153,DR153,DT153,DV153,DX153,DZ153,EB153,ED153,EF153,EH153,EJ153,EL153,EN153,EP153,ER153,ET153,EV153)</f>
        <v>15</v>
      </c>
      <c r="FA153" s="137">
        <f t="shared" si="1544"/>
        <v>738826.70400000003</v>
      </c>
    </row>
    <row r="154" spans="1:157" s="196" customFormat="1" ht="15.75" customHeight="1" x14ac:dyDescent="0.25">
      <c r="A154" s="111"/>
      <c r="B154" s="111">
        <v>120</v>
      </c>
      <c r="C154" s="123" t="s">
        <v>443</v>
      </c>
      <c r="D154" s="217" t="s">
        <v>444</v>
      </c>
      <c r="E154" s="125">
        <v>15030</v>
      </c>
      <c r="F154" s="230">
        <v>0.89</v>
      </c>
      <c r="G154" s="127"/>
      <c r="H154" s="184">
        <v>1</v>
      </c>
      <c r="I154" s="185"/>
      <c r="J154" s="183">
        <v>1.4</v>
      </c>
      <c r="K154" s="183">
        <v>1.68</v>
      </c>
      <c r="L154" s="183">
        <v>2.23</v>
      </c>
      <c r="M154" s="186">
        <v>2.57</v>
      </c>
      <c r="N154" s="130"/>
      <c r="O154" s="131">
        <f t="shared" si="1490"/>
        <v>0</v>
      </c>
      <c r="P154" s="187"/>
      <c r="Q154" s="131">
        <f t="shared" si="1490"/>
        <v>0</v>
      </c>
      <c r="R154" s="131"/>
      <c r="S154" s="131">
        <v>0</v>
      </c>
      <c r="T154" s="131"/>
      <c r="U154" s="131"/>
      <c r="V154" s="132"/>
      <c r="W154" s="131">
        <f t="shared" si="1491"/>
        <v>0</v>
      </c>
      <c r="X154" s="130"/>
      <c r="Y154" s="131">
        <f t="shared" si="1492"/>
        <v>0</v>
      </c>
      <c r="Z154" s="130"/>
      <c r="AA154" s="131">
        <f t="shared" si="1493"/>
        <v>0</v>
      </c>
      <c r="AB154" s="130"/>
      <c r="AC154" s="131">
        <f t="shared" si="1494"/>
        <v>0</v>
      </c>
      <c r="AD154" s="132"/>
      <c r="AE154" s="131">
        <f t="shared" si="1495"/>
        <v>0</v>
      </c>
      <c r="AF154" s="132"/>
      <c r="AG154" s="131">
        <f t="shared" si="1496"/>
        <v>0</v>
      </c>
      <c r="AH154" s="132"/>
      <c r="AI154" s="131">
        <f t="shared" si="1497"/>
        <v>0</v>
      </c>
      <c r="AJ154" s="132"/>
      <c r="AK154" s="132"/>
      <c r="AL154" s="132"/>
      <c r="AM154" s="132">
        <v>0</v>
      </c>
      <c r="AN154" s="130"/>
      <c r="AO154" s="131">
        <f t="shared" si="1498"/>
        <v>0</v>
      </c>
      <c r="AP154" s="132"/>
      <c r="AQ154" s="131">
        <f t="shared" si="1499"/>
        <v>0</v>
      </c>
      <c r="AR154" s="130"/>
      <c r="AS154" s="131">
        <f t="shared" si="1500"/>
        <v>0</v>
      </c>
      <c r="AT154" s="188">
        <v>50</v>
      </c>
      <c r="AU154" s="131">
        <f t="shared" si="1501"/>
        <v>936368.99999999988</v>
      </c>
      <c r="AV154" s="132"/>
      <c r="AW154" s="131">
        <f t="shared" si="1502"/>
        <v>0</v>
      </c>
      <c r="AX154" s="132"/>
      <c r="AY154" s="131">
        <f t="shared" si="1503"/>
        <v>0</v>
      </c>
      <c r="AZ154" s="130"/>
      <c r="BA154" s="131">
        <f t="shared" si="1504"/>
        <v>0</v>
      </c>
      <c r="BB154" s="130"/>
      <c r="BC154" s="131">
        <f t="shared" si="1505"/>
        <v>0</v>
      </c>
      <c r="BD154" s="130"/>
      <c r="BE154" s="131">
        <f t="shared" si="1506"/>
        <v>0</v>
      </c>
      <c r="BF154" s="130"/>
      <c r="BG154" s="131">
        <f t="shared" si="1507"/>
        <v>0</v>
      </c>
      <c r="BH154" s="130"/>
      <c r="BI154" s="131">
        <f t="shared" si="1508"/>
        <v>0</v>
      </c>
      <c r="BJ154" s="132">
        <v>0</v>
      </c>
      <c r="BK154" s="132">
        <v>0</v>
      </c>
      <c r="BL154" s="130"/>
      <c r="BM154" s="131">
        <f t="shared" si="1509"/>
        <v>0</v>
      </c>
      <c r="BN154" s="130"/>
      <c r="BO154" s="131">
        <f t="shared" si="1510"/>
        <v>0</v>
      </c>
      <c r="BP154" s="130"/>
      <c r="BQ154" s="131">
        <f t="shared" si="1511"/>
        <v>0</v>
      </c>
      <c r="BR154" s="130"/>
      <c r="BS154" s="131">
        <f t="shared" si="1512"/>
        <v>0</v>
      </c>
      <c r="BT154" s="130">
        <v>413</v>
      </c>
      <c r="BU154" s="131">
        <f t="shared" si="1513"/>
        <v>7734407.9399999985</v>
      </c>
      <c r="BV154" s="130"/>
      <c r="BW154" s="131">
        <f t="shared" si="1514"/>
        <v>0</v>
      </c>
      <c r="BX154" s="130"/>
      <c r="BY154" s="131">
        <f t="shared" si="1515"/>
        <v>0</v>
      </c>
      <c r="BZ154" s="130"/>
      <c r="CA154" s="131">
        <f t="shared" si="1516"/>
        <v>0</v>
      </c>
      <c r="CB154" s="134"/>
      <c r="CC154" s="131">
        <f t="shared" si="1517"/>
        <v>0</v>
      </c>
      <c r="CD154" s="130">
        <v>2</v>
      </c>
      <c r="CE154" s="131">
        <f t="shared" si="1517"/>
        <v>37454.76</v>
      </c>
      <c r="CF154" s="132"/>
      <c r="CG154" s="131">
        <f t="shared" si="1518"/>
        <v>0</v>
      </c>
      <c r="CH154" s="130"/>
      <c r="CI154" s="131">
        <f t="shared" si="1519"/>
        <v>0</v>
      </c>
      <c r="CJ154" s="130"/>
      <c r="CK154" s="131">
        <f t="shared" si="1520"/>
        <v>0</v>
      </c>
      <c r="CL154" s="130"/>
      <c r="CM154" s="131">
        <f t="shared" si="1521"/>
        <v>0</v>
      </c>
      <c r="CN154" s="130">
        <v>14</v>
      </c>
      <c r="CO154" s="131">
        <f t="shared" si="1522"/>
        <v>262183.31999999995</v>
      </c>
      <c r="CP154" s="130">
        <v>10</v>
      </c>
      <c r="CQ154" s="135">
        <f>SUM(CP154*$E154*$F154*$H154*$K154*$CQ$11)</f>
        <v>224728.56</v>
      </c>
      <c r="CR154" s="130"/>
      <c r="CS154" s="135">
        <f>SUM(CR154*$E154*$F154*$H154*$K154*$CQ$11)</f>
        <v>0</v>
      </c>
      <c r="CT154" s="130"/>
      <c r="CU154" s="135">
        <f t="shared" si="1523"/>
        <v>0</v>
      </c>
      <c r="CV154" s="132"/>
      <c r="CW154" s="135">
        <f t="shared" si="1524"/>
        <v>0</v>
      </c>
      <c r="CX154" s="132">
        <v>5</v>
      </c>
      <c r="CY154" s="135">
        <f t="shared" si="1525"/>
        <v>112364.28</v>
      </c>
      <c r="CZ154" s="132"/>
      <c r="DA154" s="135">
        <f t="shared" si="1526"/>
        <v>0</v>
      </c>
      <c r="DB154" s="130"/>
      <c r="DC154" s="135">
        <f t="shared" si="1527"/>
        <v>0</v>
      </c>
      <c r="DD154" s="130"/>
      <c r="DE154" s="135">
        <f t="shared" si="1528"/>
        <v>0</v>
      </c>
      <c r="DF154" s="130">
        <v>0</v>
      </c>
      <c r="DG154" s="135">
        <v>0</v>
      </c>
      <c r="DH154" s="132"/>
      <c r="DI154" s="135">
        <f t="shared" si="1529"/>
        <v>0</v>
      </c>
      <c r="DJ154" s="130"/>
      <c r="DK154" s="135">
        <f t="shared" si="1530"/>
        <v>0</v>
      </c>
      <c r="DL154" s="130">
        <v>6</v>
      </c>
      <c r="DM154" s="135">
        <f t="shared" si="1531"/>
        <v>134837.136</v>
      </c>
      <c r="DN154" s="130"/>
      <c r="DO154" s="135">
        <f t="shared" si="1532"/>
        <v>0</v>
      </c>
      <c r="DP154" s="130"/>
      <c r="DQ154" s="135">
        <f t="shared" si="1533"/>
        <v>0</v>
      </c>
      <c r="DR154" s="130"/>
      <c r="DS154" s="135">
        <f t="shared" si="1534"/>
        <v>0</v>
      </c>
      <c r="DT154" s="130"/>
      <c r="DU154" s="135">
        <f t="shared" si="1535"/>
        <v>0</v>
      </c>
      <c r="DV154" s="130">
        <v>1</v>
      </c>
      <c r="DW154" s="135">
        <f t="shared" si="1536"/>
        <v>22472.856</v>
      </c>
      <c r="DX154" s="130"/>
      <c r="DY154" s="135">
        <f t="shared" si="1537"/>
        <v>0</v>
      </c>
      <c r="DZ154" s="130"/>
      <c r="EA154" s="135">
        <f t="shared" si="1538"/>
        <v>0</v>
      </c>
      <c r="EB154" s="130"/>
      <c r="EC154" s="135">
        <f t="shared" si="1539"/>
        <v>0</v>
      </c>
      <c r="ED154" s="151"/>
      <c r="EE154" s="131">
        <f t="shared" si="1540"/>
        <v>0</v>
      </c>
      <c r="EF154" s="130"/>
      <c r="EG154" s="131">
        <f t="shared" si="1541"/>
        <v>0</v>
      </c>
      <c r="EH154" s="130"/>
      <c r="EI154" s="132"/>
      <c r="EJ154" s="130"/>
      <c r="EK154" s="132"/>
      <c r="EL154" s="130"/>
      <c r="EM154" s="131">
        <f t="shared" si="1542"/>
        <v>0</v>
      </c>
      <c r="EN154" s="130"/>
      <c r="EO154" s="131">
        <f t="shared" si="1543"/>
        <v>0</v>
      </c>
      <c r="EP154" s="130"/>
      <c r="EQ154" s="132"/>
      <c r="ER154" s="136"/>
      <c r="ES154" s="136"/>
      <c r="ET154" s="151"/>
      <c r="EU154" s="151"/>
      <c r="EV154" s="151"/>
      <c r="EW154" s="151"/>
      <c r="EX154" s="151"/>
      <c r="EY154" s="151"/>
      <c r="EZ154" s="137">
        <f t="shared" si="1544"/>
        <v>501</v>
      </c>
      <c r="FA154" s="137">
        <f t="shared" si="1544"/>
        <v>9464817.8519999981</v>
      </c>
    </row>
    <row r="155" spans="1:157" s="181" customFormat="1" ht="15" x14ac:dyDescent="0.25">
      <c r="A155" s="112">
        <v>23</v>
      </c>
      <c r="B155" s="112"/>
      <c r="C155" s="192" t="s">
        <v>445</v>
      </c>
      <c r="D155" s="216" t="s">
        <v>446</v>
      </c>
      <c r="E155" s="125">
        <v>15030</v>
      </c>
      <c r="F155" s="190"/>
      <c r="G155" s="127"/>
      <c r="H155" s="115"/>
      <c r="I155" s="177"/>
      <c r="J155" s="191">
        <v>1.4</v>
      </c>
      <c r="K155" s="191">
        <v>1.68</v>
      </c>
      <c r="L155" s="191">
        <v>2.23</v>
      </c>
      <c r="M155" s="179">
        <v>2.57</v>
      </c>
      <c r="N155" s="159">
        <f t="shared" ref="N155:BY155" si="1545">N156</f>
        <v>0</v>
      </c>
      <c r="O155" s="159">
        <f t="shared" si="1545"/>
        <v>0</v>
      </c>
      <c r="P155" s="159">
        <f t="shared" si="1545"/>
        <v>0</v>
      </c>
      <c r="Q155" s="159">
        <f t="shared" si="1545"/>
        <v>0</v>
      </c>
      <c r="R155" s="159">
        <v>0</v>
      </c>
      <c r="S155" s="159">
        <v>0</v>
      </c>
      <c r="T155" s="159">
        <v>0</v>
      </c>
      <c r="U155" s="159">
        <v>0</v>
      </c>
      <c r="V155" s="159">
        <f t="shared" si="1545"/>
        <v>0</v>
      </c>
      <c r="W155" s="159">
        <f t="shared" si="1545"/>
        <v>0</v>
      </c>
      <c r="X155" s="159">
        <f t="shared" si="1545"/>
        <v>0</v>
      </c>
      <c r="Y155" s="159">
        <f t="shared" si="1545"/>
        <v>0</v>
      </c>
      <c r="Z155" s="159">
        <f t="shared" si="1545"/>
        <v>0</v>
      </c>
      <c r="AA155" s="159">
        <f t="shared" si="1545"/>
        <v>0</v>
      </c>
      <c r="AB155" s="159">
        <f t="shared" si="1545"/>
        <v>0</v>
      </c>
      <c r="AC155" s="159">
        <f t="shared" si="1545"/>
        <v>0</v>
      </c>
      <c r="AD155" s="159">
        <f t="shared" si="1545"/>
        <v>6</v>
      </c>
      <c r="AE155" s="159">
        <f t="shared" si="1545"/>
        <v>113626.79999999999</v>
      </c>
      <c r="AF155" s="159">
        <f t="shared" si="1545"/>
        <v>0</v>
      </c>
      <c r="AG155" s="159">
        <f t="shared" si="1545"/>
        <v>0</v>
      </c>
      <c r="AH155" s="159">
        <f t="shared" si="1545"/>
        <v>20</v>
      </c>
      <c r="AI155" s="159">
        <f t="shared" si="1545"/>
        <v>378756</v>
      </c>
      <c r="AJ155" s="159">
        <f t="shared" si="1545"/>
        <v>0</v>
      </c>
      <c r="AK155" s="159">
        <f t="shared" si="1545"/>
        <v>0</v>
      </c>
      <c r="AL155" s="159">
        <f t="shared" si="1545"/>
        <v>10</v>
      </c>
      <c r="AM155" s="159">
        <f t="shared" si="1545"/>
        <v>227253.6</v>
      </c>
      <c r="AN155" s="159">
        <f t="shared" si="1545"/>
        <v>0</v>
      </c>
      <c r="AO155" s="159">
        <f t="shared" si="1545"/>
        <v>0</v>
      </c>
      <c r="AP155" s="159">
        <f t="shared" si="1545"/>
        <v>0</v>
      </c>
      <c r="AQ155" s="159">
        <f t="shared" si="1545"/>
        <v>0</v>
      </c>
      <c r="AR155" s="159">
        <f t="shared" si="1545"/>
        <v>0</v>
      </c>
      <c r="AS155" s="159">
        <f t="shared" si="1545"/>
        <v>0</v>
      </c>
      <c r="AT155" s="159">
        <f t="shared" si="1545"/>
        <v>160</v>
      </c>
      <c r="AU155" s="159">
        <f t="shared" si="1545"/>
        <v>3030048</v>
      </c>
      <c r="AV155" s="159">
        <f t="shared" si="1545"/>
        <v>0</v>
      </c>
      <c r="AW155" s="159">
        <f t="shared" si="1545"/>
        <v>0</v>
      </c>
      <c r="AX155" s="159">
        <f t="shared" si="1545"/>
        <v>0</v>
      </c>
      <c r="AY155" s="159">
        <f t="shared" si="1545"/>
        <v>0</v>
      </c>
      <c r="AZ155" s="159">
        <f t="shared" si="1545"/>
        <v>0</v>
      </c>
      <c r="BA155" s="159">
        <f t="shared" si="1545"/>
        <v>0</v>
      </c>
      <c r="BB155" s="159">
        <f t="shared" si="1545"/>
        <v>5</v>
      </c>
      <c r="BC155" s="159">
        <f t="shared" si="1545"/>
        <v>94689</v>
      </c>
      <c r="BD155" s="159">
        <f t="shared" si="1545"/>
        <v>20</v>
      </c>
      <c r="BE155" s="159">
        <f t="shared" si="1545"/>
        <v>378756</v>
      </c>
      <c r="BF155" s="159">
        <f t="shared" si="1545"/>
        <v>2</v>
      </c>
      <c r="BG155" s="159">
        <f t="shared" si="1545"/>
        <v>37875.599999999999</v>
      </c>
      <c r="BH155" s="159">
        <f t="shared" si="1545"/>
        <v>4</v>
      </c>
      <c r="BI155" s="159">
        <f t="shared" si="1545"/>
        <v>75751.199999999997</v>
      </c>
      <c r="BJ155" s="121">
        <v>2</v>
      </c>
      <c r="BK155" s="121">
        <v>37875.599999999999</v>
      </c>
      <c r="BL155" s="159">
        <f t="shared" si="1545"/>
        <v>16</v>
      </c>
      <c r="BM155" s="159">
        <f t="shared" si="1545"/>
        <v>303004.79999999999</v>
      </c>
      <c r="BN155" s="159">
        <f t="shared" si="1545"/>
        <v>0</v>
      </c>
      <c r="BO155" s="159">
        <f t="shared" si="1545"/>
        <v>0</v>
      </c>
      <c r="BP155" s="159">
        <f t="shared" si="1545"/>
        <v>0</v>
      </c>
      <c r="BQ155" s="159">
        <f t="shared" si="1545"/>
        <v>0</v>
      </c>
      <c r="BR155" s="159">
        <f t="shared" si="1545"/>
        <v>240</v>
      </c>
      <c r="BS155" s="159">
        <f t="shared" si="1545"/>
        <v>5308848.6242399998</v>
      </c>
      <c r="BT155" s="159">
        <f t="shared" si="1545"/>
        <v>159</v>
      </c>
      <c r="BU155" s="159">
        <f t="shared" si="1545"/>
        <v>3011110.1999999997</v>
      </c>
      <c r="BV155" s="159">
        <f t="shared" si="1545"/>
        <v>293</v>
      </c>
      <c r="BW155" s="159">
        <f t="shared" si="1545"/>
        <v>5548775.3999999994</v>
      </c>
      <c r="BX155" s="159">
        <f t="shared" si="1545"/>
        <v>366</v>
      </c>
      <c r="BY155" s="159">
        <f t="shared" si="1545"/>
        <v>6931234.7999999998</v>
      </c>
      <c r="BZ155" s="159">
        <f t="shared" ref="BZ155:EK155" si="1546">BZ156</f>
        <v>0</v>
      </c>
      <c r="CA155" s="159">
        <f t="shared" si="1546"/>
        <v>0</v>
      </c>
      <c r="CB155" s="159">
        <f t="shared" si="1546"/>
        <v>0</v>
      </c>
      <c r="CC155" s="159">
        <f t="shared" si="1546"/>
        <v>0</v>
      </c>
      <c r="CD155" s="159">
        <f t="shared" si="1546"/>
        <v>24</v>
      </c>
      <c r="CE155" s="159">
        <f t="shared" si="1546"/>
        <v>454507.19999999995</v>
      </c>
      <c r="CF155" s="159">
        <f t="shared" si="1546"/>
        <v>3</v>
      </c>
      <c r="CG155" s="159">
        <f t="shared" si="1546"/>
        <v>56813.399999999994</v>
      </c>
      <c r="CH155" s="159">
        <f t="shared" si="1546"/>
        <v>56</v>
      </c>
      <c r="CI155" s="159">
        <f t="shared" si="1546"/>
        <v>1060516.8</v>
      </c>
      <c r="CJ155" s="159">
        <f t="shared" si="1546"/>
        <v>284</v>
      </c>
      <c r="CK155" s="159">
        <f t="shared" si="1546"/>
        <v>5378335.1999999993</v>
      </c>
      <c r="CL155" s="159">
        <f t="shared" si="1546"/>
        <v>92</v>
      </c>
      <c r="CM155" s="159">
        <f t="shared" si="1546"/>
        <v>1742277.5999999999</v>
      </c>
      <c r="CN155" s="159">
        <f t="shared" si="1546"/>
        <v>328</v>
      </c>
      <c r="CO155" s="159">
        <f t="shared" si="1546"/>
        <v>6211598.3999999994</v>
      </c>
      <c r="CP155" s="180">
        <f t="shared" si="1546"/>
        <v>129</v>
      </c>
      <c r="CQ155" s="159">
        <f t="shared" si="1546"/>
        <v>2931571.44</v>
      </c>
      <c r="CR155" s="180">
        <f t="shared" si="1546"/>
        <v>0</v>
      </c>
      <c r="CS155" s="159">
        <f t="shared" si="1546"/>
        <v>0</v>
      </c>
      <c r="CT155" s="159">
        <f t="shared" si="1546"/>
        <v>0</v>
      </c>
      <c r="CU155" s="159">
        <f t="shared" si="1546"/>
        <v>0</v>
      </c>
      <c r="CV155" s="159">
        <f t="shared" si="1546"/>
        <v>45</v>
      </c>
      <c r="CW155" s="159">
        <f t="shared" si="1546"/>
        <v>1022641.2</v>
      </c>
      <c r="CX155" s="159">
        <f t="shared" si="1546"/>
        <v>25</v>
      </c>
      <c r="CY155" s="159">
        <f t="shared" si="1546"/>
        <v>568134</v>
      </c>
      <c r="CZ155" s="159">
        <f t="shared" si="1546"/>
        <v>0</v>
      </c>
      <c r="DA155" s="159">
        <f t="shared" si="1546"/>
        <v>0</v>
      </c>
      <c r="DB155" s="159">
        <f t="shared" si="1546"/>
        <v>0</v>
      </c>
      <c r="DC155" s="159">
        <f t="shared" si="1546"/>
        <v>0</v>
      </c>
      <c r="DD155" s="159">
        <f t="shared" si="1546"/>
        <v>10</v>
      </c>
      <c r="DE155" s="159">
        <f t="shared" si="1546"/>
        <v>227253.6</v>
      </c>
      <c r="DF155" s="180">
        <v>28</v>
      </c>
      <c r="DG155" s="159">
        <v>630628.73999999976</v>
      </c>
      <c r="DH155" s="159">
        <f t="shared" si="1546"/>
        <v>42</v>
      </c>
      <c r="DI155" s="159">
        <f t="shared" si="1546"/>
        <v>954465.12</v>
      </c>
      <c r="DJ155" s="159">
        <f t="shared" si="1546"/>
        <v>0</v>
      </c>
      <c r="DK155" s="159">
        <f t="shared" si="1546"/>
        <v>0</v>
      </c>
      <c r="DL155" s="159">
        <f t="shared" si="1546"/>
        <v>275</v>
      </c>
      <c r="DM155" s="159">
        <f t="shared" si="1546"/>
        <v>6249474</v>
      </c>
      <c r="DN155" s="159">
        <f t="shared" si="1546"/>
        <v>22</v>
      </c>
      <c r="DO155" s="159">
        <f t="shared" si="1546"/>
        <v>499957.92</v>
      </c>
      <c r="DP155" s="159">
        <f t="shared" si="1546"/>
        <v>27</v>
      </c>
      <c r="DQ155" s="159">
        <f t="shared" si="1546"/>
        <v>613584.72</v>
      </c>
      <c r="DR155" s="159">
        <f t="shared" si="1546"/>
        <v>4</v>
      </c>
      <c r="DS155" s="159">
        <f t="shared" si="1546"/>
        <v>90901.440000000002</v>
      </c>
      <c r="DT155" s="159">
        <f t="shared" si="1546"/>
        <v>0</v>
      </c>
      <c r="DU155" s="159">
        <f t="shared" si="1546"/>
        <v>0</v>
      </c>
      <c r="DV155" s="159">
        <f t="shared" si="1546"/>
        <v>10</v>
      </c>
      <c r="DW155" s="159">
        <f t="shared" si="1546"/>
        <v>227253.6</v>
      </c>
      <c r="DX155" s="159">
        <f t="shared" si="1546"/>
        <v>3</v>
      </c>
      <c r="DY155" s="159">
        <f t="shared" si="1546"/>
        <v>68176.08</v>
      </c>
      <c r="DZ155" s="159">
        <f t="shared" si="1546"/>
        <v>3</v>
      </c>
      <c r="EA155" s="159">
        <f t="shared" si="1546"/>
        <v>90495.63</v>
      </c>
      <c r="EB155" s="159">
        <f t="shared" si="1546"/>
        <v>12</v>
      </c>
      <c r="EC155" s="159">
        <f t="shared" si="1546"/>
        <v>417172.68</v>
      </c>
      <c r="ED155" s="159">
        <f t="shared" si="1546"/>
        <v>0</v>
      </c>
      <c r="EE155" s="159">
        <f t="shared" si="1546"/>
        <v>0</v>
      </c>
      <c r="EF155" s="159">
        <f t="shared" si="1546"/>
        <v>0</v>
      </c>
      <c r="EG155" s="159">
        <f t="shared" si="1546"/>
        <v>0</v>
      </c>
      <c r="EH155" s="159">
        <f t="shared" si="1546"/>
        <v>0</v>
      </c>
      <c r="EI155" s="159">
        <f t="shared" si="1546"/>
        <v>0</v>
      </c>
      <c r="EJ155" s="159">
        <f t="shared" si="1546"/>
        <v>0</v>
      </c>
      <c r="EK155" s="159">
        <f t="shared" si="1546"/>
        <v>0</v>
      </c>
      <c r="EL155" s="159">
        <f t="shared" ref="EL155:FA155" si="1547">EL156</f>
        <v>0</v>
      </c>
      <c r="EM155" s="159">
        <f t="shared" si="1547"/>
        <v>0</v>
      </c>
      <c r="EN155" s="159">
        <f t="shared" si="1547"/>
        <v>0</v>
      </c>
      <c r="EO155" s="159">
        <f t="shared" si="1547"/>
        <v>0</v>
      </c>
      <c r="EP155" s="159">
        <f t="shared" si="1547"/>
        <v>0</v>
      </c>
      <c r="EQ155" s="159">
        <f t="shared" si="1547"/>
        <v>0</v>
      </c>
      <c r="ER155" s="159">
        <f t="shared" si="1547"/>
        <v>0</v>
      </c>
      <c r="ES155" s="159">
        <f t="shared" si="1547"/>
        <v>0</v>
      </c>
      <c r="ET155" s="159">
        <f t="shared" si="1547"/>
        <v>0</v>
      </c>
      <c r="EU155" s="159">
        <f t="shared" si="1547"/>
        <v>0</v>
      </c>
      <c r="EV155" s="159">
        <f t="shared" si="1547"/>
        <v>0</v>
      </c>
      <c r="EW155" s="159">
        <f t="shared" si="1547"/>
        <v>0</v>
      </c>
      <c r="EX155" s="159"/>
      <c r="EY155" s="159"/>
      <c r="EZ155" s="159">
        <f t="shared" si="1547"/>
        <v>2725</v>
      </c>
      <c r="FA155" s="159">
        <f t="shared" si="1547"/>
        <v>54973364.394239999</v>
      </c>
    </row>
    <row r="156" spans="1:157" s="196" customFormat="1" x14ac:dyDescent="0.25">
      <c r="A156" s="122"/>
      <c r="B156" s="122">
        <v>121</v>
      </c>
      <c r="C156" s="123" t="s">
        <v>447</v>
      </c>
      <c r="D156" s="215" t="s">
        <v>448</v>
      </c>
      <c r="E156" s="125">
        <v>15030</v>
      </c>
      <c r="F156" s="126">
        <v>0.9</v>
      </c>
      <c r="G156" s="127"/>
      <c r="H156" s="128">
        <v>1</v>
      </c>
      <c r="I156" s="194"/>
      <c r="J156" s="183">
        <v>1.4</v>
      </c>
      <c r="K156" s="183">
        <v>1.68</v>
      </c>
      <c r="L156" s="183">
        <v>2.23</v>
      </c>
      <c r="M156" s="186">
        <v>2.57</v>
      </c>
      <c r="N156" s="130"/>
      <c r="O156" s="131">
        <f>N156*$E156*$F156*$H156*$J156*O$11</f>
        <v>0</v>
      </c>
      <c r="P156" s="187"/>
      <c r="Q156" s="131">
        <f>P156*$E156*$F156*$H156*$J156*Q$11</f>
        <v>0</v>
      </c>
      <c r="R156" s="131"/>
      <c r="S156" s="131">
        <v>0</v>
      </c>
      <c r="T156" s="131"/>
      <c r="U156" s="131"/>
      <c r="V156" s="132"/>
      <c r="W156" s="131">
        <f>V156*$E156*$F156*$H156*$J156*W$11</f>
        <v>0</v>
      </c>
      <c r="X156" s="130"/>
      <c r="Y156" s="131">
        <f>X156*$E156*$F156*$H156*$J156*Y$11</f>
        <v>0</v>
      </c>
      <c r="Z156" s="130"/>
      <c r="AA156" s="131">
        <f>Z156*$E156*$F156*$H156*$J156*AA$11</f>
        <v>0</v>
      </c>
      <c r="AB156" s="130"/>
      <c r="AC156" s="131">
        <f>AB156*$E156*$F156*$H156*$J156*AC$11</f>
        <v>0</v>
      </c>
      <c r="AD156" s="132">
        <v>6</v>
      </c>
      <c r="AE156" s="131">
        <f>AD156*$E156*$F156*$H156*$J156*AE$11</f>
        <v>113626.79999999999</v>
      </c>
      <c r="AF156" s="132"/>
      <c r="AG156" s="131">
        <f>AF156*$E156*$F156*$H156*$J156*AG$11</f>
        <v>0</v>
      </c>
      <c r="AH156" s="132">
        <v>20</v>
      </c>
      <c r="AI156" s="131">
        <f>AH156*$E156*$F156*$H156*$J156*AI$11</f>
        <v>378756</v>
      </c>
      <c r="AJ156" s="132"/>
      <c r="AK156" s="132"/>
      <c r="AL156" s="132">
        <v>10</v>
      </c>
      <c r="AM156" s="135">
        <f>SUM(AL156*$E156*$F156*$H156*$K156*$AM$11)</f>
        <v>227253.6</v>
      </c>
      <c r="AN156" s="130"/>
      <c r="AO156" s="131">
        <f>AN156*$E156*$F156*$H156*$J156*AO$11</f>
        <v>0</v>
      </c>
      <c r="AP156" s="132"/>
      <c r="AQ156" s="131">
        <f>AP156*$E156*$F156*$H156*$J156*AQ$11</f>
        <v>0</v>
      </c>
      <c r="AR156" s="130"/>
      <c r="AS156" s="131">
        <f>AR156*$E156*$F156*$H156*$J156*AS$11</f>
        <v>0</v>
      </c>
      <c r="AT156" s="188">
        <v>160</v>
      </c>
      <c r="AU156" s="131">
        <f>AT156*$E156*$F156*$H156*$J156*AU$11</f>
        <v>3030048</v>
      </c>
      <c r="AV156" s="132"/>
      <c r="AW156" s="131">
        <f>AV156*$E156*$F156*$H156*$J156*AW$11</f>
        <v>0</v>
      </c>
      <c r="AX156" s="132"/>
      <c r="AY156" s="131">
        <f>AX156*$E156*$F156*$H156*$J156*AY$11</f>
        <v>0</v>
      </c>
      <c r="AZ156" s="130"/>
      <c r="BA156" s="131">
        <f>AZ156*$E156*$F156*$H156*$J156*BA$11</f>
        <v>0</v>
      </c>
      <c r="BB156" s="130">
        <v>5</v>
      </c>
      <c r="BC156" s="131">
        <f>BB156*$E156*$F156*$H156*$J156*BC$11</f>
        <v>94689</v>
      </c>
      <c r="BD156" s="130">
        <v>20</v>
      </c>
      <c r="BE156" s="131">
        <f>BD156*$E156*$F156*$H156*$J156*BE$11</f>
        <v>378756</v>
      </c>
      <c r="BF156" s="130">
        <v>2</v>
      </c>
      <c r="BG156" s="131">
        <f>BF156*$E156*$F156*$H156*$J156*BG$11</f>
        <v>37875.599999999999</v>
      </c>
      <c r="BH156" s="130">
        <v>4</v>
      </c>
      <c r="BI156" s="131">
        <f>BH156*$E156*$F156*$H156*$J156*BI$11</f>
        <v>75751.199999999997</v>
      </c>
      <c r="BJ156" s="132">
        <v>2</v>
      </c>
      <c r="BK156" s="132">
        <v>37875.599999999999</v>
      </c>
      <c r="BL156" s="130">
        <v>16</v>
      </c>
      <c r="BM156" s="131">
        <f>BL156*$E156*$F156*$H156*$J156*BM$11</f>
        <v>303004.79999999999</v>
      </c>
      <c r="BN156" s="130"/>
      <c r="BO156" s="131">
        <f>BN156*$E156*$F156*$H156*$J156*BO$11</f>
        <v>0</v>
      </c>
      <c r="BP156" s="130"/>
      <c r="BQ156" s="131">
        <f>BP156*$E156*$F156*$H156*$J156*BQ$11</f>
        <v>0</v>
      </c>
      <c r="BR156" s="130">
        <v>240</v>
      </c>
      <c r="BS156" s="131">
        <f>(BR156*$E156*$F156*$H156*$J156*BS$11)/12*11+(BR156*$E156*$F156*$H156*$J156*BS$11*$BS$12)/12</f>
        <v>5308848.6242399998</v>
      </c>
      <c r="BT156" s="130">
        <v>159</v>
      </c>
      <c r="BU156" s="131">
        <f>BT156*$E156*$F156*$H156*$J156*BU$11</f>
        <v>3011110.1999999997</v>
      </c>
      <c r="BV156" s="130">
        <v>293</v>
      </c>
      <c r="BW156" s="131">
        <f>BV156*$E156*$F156*$H156*$J156*BW$11</f>
        <v>5548775.3999999994</v>
      </c>
      <c r="BX156" s="130">
        <v>366</v>
      </c>
      <c r="BY156" s="131">
        <f>BX156*$E156*$F156*$H156*$J156*BY$11</f>
        <v>6931234.7999999998</v>
      </c>
      <c r="BZ156" s="130"/>
      <c r="CA156" s="131">
        <f>BZ156*$E156*$F156*$H156*$J156*CA$11</f>
        <v>0</v>
      </c>
      <c r="CB156" s="134"/>
      <c r="CC156" s="131">
        <f>CB156*$E156*$F156*$H156*$J156*CC$11</f>
        <v>0</v>
      </c>
      <c r="CD156" s="130">
        <v>24</v>
      </c>
      <c r="CE156" s="131">
        <f>CD156*$E156*$F156*$H156*$J156*CE$11</f>
        <v>454507.19999999995</v>
      </c>
      <c r="CF156" s="132">
        <v>3</v>
      </c>
      <c r="CG156" s="131">
        <f>CF156*$E156*$F156*$H156*$J156*CG$11</f>
        <v>56813.399999999994</v>
      </c>
      <c r="CH156" s="130">
        <v>56</v>
      </c>
      <c r="CI156" s="131">
        <f>CH156*$E156*$F156*$H156*$J156*CI$11</f>
        <v>1060516.8</v>
      </c>
      <c r="CJ156" s="130">
        <v>284</v>
      </c>
      <c r="CK156" s="131">
        <f>CJ156*$E156*$F156*$H156*$J156*CK$11</f>
        <v>5378335.1999999993</v>
      </c>
      <c r="CL156" s="130">
        <v>92</v>
      </c>
      <c r="CM156" s="131">
        <f>CL156*$E156*$F156*$H156*$J156*CM$11</f>
        <v>1742277.5999999999</v>
      </c>
      <c r="CN156" s="130">
        <v>328</v>
      </c>
      <c r="CO156" s="131">
        <f>CN156*$E156*$F156*$H156*$J156*CO$11</f>
        <v>6211598.3999999994</v>
      </c>
      <c r="CP156" s="130">
        <f>100+29</f>
        <v>129</v>
      </c>
      <c r="CQ156" s="135">
        <f>SUM(CP156*$E156*$F156*$H156*$K156*$CQ$11)</f>
        <v>2931571.44</v>
      </c>
      <c r="CR156" s="130"/>
      <c r="CS156" s="135">
        <f>SUM(CR156*$E156*$F156*$H156*$K156*$CQ$11)</f>
        <v>0</v>
      </c>
      <c r="CT156" s="130"/>
      <c r="CU156" s="135">
        <f t="shared" ref="CU156" si="1548">SUM(CT156*$E156*$F156*$H156*$K156*$CQ$11)</f>
        <v>0</v>
      </c>
      <c r="CV156" s="132">
        <v>45</v>
      </c>
      <c r="CW156" s="135">
        <f t="shared" ref="CW156" si="1549">SUM(CV156*$E156*$F156*$H156*$K156*$CQ$11)</f>
        <v>1022641.2</v>
      </c>
      <c r="CX156" s="224">
        <v>25</v>
      </c>
      <c r="CY156" s="135">
        <f t="shared" ref="CY156" si="1550">SUM(CX156*$E156*$F156*$H156*$K156*$CQ$11)</f>
        <v>568134</v>
      </c>
      <c r="CZ156" s="132"/>
      <c r="DA156" s="135">
        <f t="shared" ref="DA156" si="1551">SUM(CZ156*$E156*$F156*$H156*$K156*$CQ$11)</f>
        <v>0</v>
      </c>
      <c r="DB156" s="130"/>
      <c r="DC156" s="135">
        <f t="shared" ref="DC156" si="1552">SUM(DB156*$E156*$F156*$H156*$K156*$CQ$11)</f>
        <v>0</v>
      </c>
      <c r="DD156" s="130">
        <v>10</v>
      </c>
      <c r="DE156" s="135">
        <f t="shared" ref="DE156" si="1553">SUM(DD156*$E156*$F156*$H156*$K156*$CQ$11)</f>
        <v>227253.6</v>
      </c>
      <c r="DF156" s="130">
        <v>28</v>
      </c>
      <c r="DG156" s="135">
        <v>630628.73999999976</v>
      </c>
      <c r="DH156" s="132">
        <v>42</v>
      </c>
      <c r="DI156" s="135">
        <f t="shared" ref="DI156" si="1554">SUM(DH156*$E156*$F156*$H156*$K156*$CQ$11)</f>
        <v>954465.12</v>
      </c>
      <c r="DJ156" s="130"/>
      <c r="DK156" s="135">
        <f t="shared" ref="DK156" si="1555">SUM(DJ156*$E156*$F156*$H156*$K156*$CQ$11)</f>
        <v>0</v>
      </c>
      <c r="DL156" s="130">
        <v>275</v>
      </c>
      <c r="DM156" s="135">
        <f t="shared" ref="DM156" si="1556">SUM(DL156*$E156*$F156*$H156*$K156*$CQ$11)</f>
        <v>6249474</v>
      </c>
      <c r="DN156" s="130">
        <v>22</v>
      </c>
      <c r="DO156" s="135">
        <f t="shared" ref="DO156" si="1557">SUM(DN156*$E156*$F156*$H156*$K156*$CQ$11)</f>
        <v>499957.92</v>
      </c>
      <c r="DP156" s="130">
        <v>27</v>
      </c>
      <c r="DQ156" s="135">
        <f t="shared" ref="DQ156" si="1558">SUM(DP156*$E156*$F156*$H156*$K156*$CQ$11)</f>
        <v>613584.72</v>
      </c>
      <c r="DR156" s="130">
        <v>4</v>
      </c>
      <c r="DS156" s="135">
        <f t="shared" ref="DS156" si="1559">SUM(DR156*$E156*$F156*$H156*$K156*$CQ$11)</f>
        <v>90901.440000000002</v>
      </c>
      <c r="DT156" s="130"/>
      <c r="DU156" s="135">
        <f t="shared" ref="DU156" si="1560">SUM(DT156*$E156*$F156*$H156*$K156*$CQ$11)</f>
        <v>0</v>
      </c>
      <c r="DV156" s="130">
        <v>10</v>
      </c>
      <c r="DW156" s="135">
        <f t="shared" ref="DW156" si="1561">SUM(DV156*$E156*$F156*$H156*$K156*$CQ$11)</f>
        <v>227253.6</v>
      </c>
      <c r="DX156" s="130">
        <f>ROUND(4*0.75,0)</f>
        <v>3</v>
      </c>
      <c r="DY156" s="135">
        <f t="shared" ref="DY156" si="1562">SUM(DX156*$E156*$F156*$H156*$K156*$CQ$11)</f>
        <v>68176.08</v>
      </c>
      <c r="DZ156" s="130">
        <f>ROUND(4*0.75,0)</f>
        <v>3</v>
      </c>
      <c r="EA156" s="135">
        <f>SUM(DZ156*$E156*$F156*$H156*$L156*EC$11)</f>
        <v>90495.63</v>
      </c>
      <c r="EB156" s="130">
        <f>ROUND(16*0.75,0)</f>
        <v>12</v>
      </c>
      <c r="EC156" s="135">
        <f>SUM(EB156*$E156*$F156*$H156*$M156*EC$11)</f>
        <v>417172.68</v>
      </c>
      <c r="ED156" s="151"/>
      <c r="EE156" s="131">
        <f>ED156*$E156*$F156*$H156*$J156*EE$11</f>
        <v>0</v>
      </c>
      <c r="EF156" s="130"/>
      <c r="EG156" s="131">
        <f>EF156*$E156*$F156*$H156*$J156*EG$11</f>
        <v>0</v>
      </c>
      <c r="EH156" s="130"/>
      <c r="EI156" s="132"/>
      <c r="EJ156" s="130"/>
      <c r="EK156" s="132"/>
      <c r="EL156" s="130"/>
      <c r="EM156" s="131">
        <f>EL156*$E156*$F156*$H156*$J156*EM$11</f>
        <v>0</v>
      </c>
      <c r="EN156" s="130"/>
      <c r="EO156" s="131">
        <f>EN156*$E156*$F156*$H156*$J156*EO$11</f>
        <v>0</v>
      </c>
      <c r="EP156" s="130"/>
      <c r="EQ156" s="132"/>
      <c r="ER156" s="136"/>
      <c r="ES156" s="136"/>
      <c r="ET156" s="130"/>
      <c r="EU156" s="130"/>
      <c r="EV156" s="130"/>
      <c r="EW156" s="130"/>
      <c r="EX156" s="130"/>
      <c r="EY156" s="130"/>
      <c r="EZ156" s="137">
        <f>SUM(N156,P156,V156,X156,Z156,AB156,AD156,AF156,AH156,AJ156,AL156,AN156,AP156,AR156,AT156,AV156,AX156,AZ156,BB156,BD156,BF156,BH156,BJ156,BL156,BN156,BP156,BR156,BT156,BV156,BX156,BZ156,CB156,CD156,CF156,CH156,CJ156,CL156,CN156,CP156,CR156,CT156,CV156,CX156,CZ156,DB156,DD156,DF156,DH156,DJ156,DL156,DN156,DP156,DR156,DT156,DV156,DX156,DZ156,EB156,ED156,EF156,EH156,EJ156,EL156,EN156,EP156,ER156,ET156,EV156)</f>
        <v>2725</v>
      </c>
      <c r="FA156" s="137">
        <f>SUM(O156,Q156,W156,Y156,AA156,AC156,AE156,AG156,AI156,AK156,AM156,AO156,AQ156,AS156,AU156,AW156,AY156,BA156,BC156,BE156,BG156,BI156,BK156,BM156,BO156,BQ156,BS156,BU156,BW156,BY156,CA156,CC156,CE156,CG156,CI156,CK156,CM156,CO156,CQ156,CS156,CU156,CW156,CY156,DA156,DC156,DE156,DG156,DI156,DK156,DM156,DO156,DQ156,DS156,DU156,DW156,DY156,EA156,EC156,EE156,EG156,EI156,EK156,EM156,EO156,EQ156,ES156,EU156,EW156)</f>
        <v>54973364.394239999</v>
      </c>
    </row>
    <row r="157" spans="1:157" s="181" customFormat="1" ht="15" x14ac:dyDescent="0.25">
      <c r="A157" s="112">
        <v>24</v>
      </c>
      <c r="B157" s="112"/>
      <c r="C157" s="192" t="s">
        <v>449</v>
      </c>
      <c r="D157" s="216" t="s">
        <v>450</v>
      </c>
      <c r="E157" s="125">
        <v>15030</v>
      </c>
      <c r="F157" s="190"/>
      <c r="G157" s="127"/>
      <c r="H157" s="115"/>
      <c r="I157" s="177"/>
      <c r="J157" s="191">
        <v>1.4</v>
      </c>
      <c r="K157" s="191">
        <v>1.68</v>
      </c>
      <c r="L157" s="191">
        <v>2.23</v>
      </c>
      <c r="M157" s="179">
        <v>2.57</v>
      </c>
      <c r="N157" s="159">
        <f t="shared" ref="N157:BY157" si="1563">N158</f>
        <v>5</v>
      </c>
      <c r="O157" s="159">
        <f t="shared" si="1563"/>
        <v>153606.59999999998</v>
      </c>
      <c r="P157" s="159">
        <f t="shared" si="1563"/>
        <v>0</v>
      </c>
      <c r="Q157" s="159">
        <f t="shared" si="1563"/>
        <v>0</v>
      </c>
      <c r="R157" s="159">
        <v>0</v>
      </c>
      <c r="S157" s="159">
        <v>0</v>
      </c>
      <c r="T157" s="159">
        <v>0</v>
      </c>
      <c r="U157" s="159">
        <v>0</v>
      </c>
      <c r="V157" s="159">
        <f t="shared" si="1563"/>
        <v>0</v>
      </c>
      <c r="W157" s="159">
        <f t="shared" si="1563"/>
        <v>0</v>
      </c>
      <c r="X157" s="159">
        <f t="shared" si="1563"/>
        <v>0</v>
      </c>
      <c r="Y157" s="159">
        <f t="shared" si="1563"/>
        <v>0</v>
      </c>
      <c r="Z157" s="159">
        <f t="shared" si="1563"/>
        <v>0</v>
      </c>
      <c r="AA157" s="159">
        <f t="shared" si="1563"/>
        <v>0</v>
      </c>
      <c r="AB157" s="159">
        <f t="shared" si="1563"/>
        <v>0</v>
      </c>
      <c r="AC157" s="159">
        <f t="shared" si="1563"/>
        <v>0</v>
      </c>
      <c r="AD157" s="159">
        <f t="shared" si="1563"/>
        <v>6</v>
      </c>
      <c r="AE157" s="159">
        <f t="shared" si="1563"/>
        <v>184327.91999999998</v>
      </c>
      <c r="AF157" s="159">
        <f t="shared" si="1563"/>
        <v>0</v>
      </c>
      <c r="AG157" s="159">
        <f t="shared" si="1563"/>
        <v>0</v>
      </c>
      <c r="AH157" s="159">
        <f t="shared" si="1563"/>
        <v>15</v>
      </c>
      <c r="AI157" s="159">
        <f t="shared" si="1563"/>
        <v>460819.8</v>
      </c>
      <c r="AJ157" s="159">
        <f t="shared" si="1563"/>
        <v>0</v>
      </c>
      <c r="AK157" s="159">
        <f t="shared" si="1563"/>
        <v>0</v>
      </c>
      <c r="AL157" s="159">
        <f t="shared" si="1563"/>
        <v>0</v>
      </c>
      <c r="AM157" s="159">
        <f t="shared" si="1563"/>
        <v>0</v>
      </c>
      <c r="AN157" s="159">
        <f t="shared" si="1563"/>
        <v>0</v>
      </c>
      <c r="AO157" s="159">
        <f t="shared" si="1563"/>
        <v>0</v>
      </c>
      <c r="AP157" s="159">
        <f t="shared" si="1563"/>
        <v>0</v>
      </c>
      <c r="AQ157" s="159">
        <f t="shared" si="1563"/>
        <v>0</v>
      </c>
      <c r="AR157" s="159">
        <f t="shared" si="1563"/>
        <v>0</v>
      </c>
      <c r="AS157" s="159">
        <f t="shared" si="1563"/>
        <v>0</v>
      </c>
      <c r="AT157" s="159">
        <f t="shared" si="1563"/>
        <v>0</v>
      </c>
      <c r="AU157" s="159">
        <f t="shared" si="1563"/>
        <v>0</v>
      </c>
      <c r="AV157" s="159">
        <f t="shared" si="1563"/>
        <v>0</v>
      </c>
      <c r="AW157" s="159">
        <f t="shared" si="1563"/>
        <v>0</v>
      </c>
      <c r="AX157" s="159">
        <f t="shared" si="1563"/>
        <v>0</v>
      </c>
      <c r="AY157" s="159">
        <f t="shared" si="1563"/>
        <v>0</v>
      </c>
      <c r="AZ157" s="159">
        <f t="shared" si="1563"/>
        <v>0</v>
      </c>
      <c r="BA157" s="159">
        <f t="shared" si="1563"/>
        <v>0</v>
      </c>
      <c r="BB157" s="159">
        <f t="shared" si="1563"/>
        <v>0</v>
      </c>
      <c r="BC157" s="159">
        <f t="shared" si="1563"/>
        <v>0</v>
      </c>
      <c r="BD157" s="159">
        <f t="shared" si="1563"/>
        <v>60</v>
      </c>
      <c r="BE157" s="159">
        <f t="shared" si="1563"/>
        <v>1843279.2</v>
      </c>
      <c r="BF157" s="159">
        <f t="shared" si="1563"/>
        <v>0</v>
      </c>
      <c r="BG157" s="159">
        <f t="shared" si="1563"/>
        <v>0</v>
      </c>
      <c r="BH157" s="159">
        <f t="shared" si="1563"/>
        <v>0</v>
      </c>
      <c r="BI157" s="159">
        <f t="shared" si="1563"/>
        <v>0</v>
      </c>
      <c r="BJ157" s="121">
        <v>3</v>
      </c>
      <c r="BK157" s="121">
        <v>92163.959999999992</v>
      </c>
      <c r="BL157" s="159">
        <f t="shared" si="1563"/>
        <v>4</v>
      </c>
      <c r="BM157" s="159">
        <f t="shared" si="1563"/>
        <v>122885.27999999998</v>
      </c>
      <c r="BN157" s="159">
        <f t="shared" si="1563"/>
        <v>0</v>
      </c>
      <c r="BO157" s="159">
        <f t="shared" si="1563"/>
        <v>0</v>
      </c>
      <c r="BP157" s="159">
        <f t="shared" si="1563"/>
        <v>3</v>
      </c>
      <c r="BQ157" s="159">
        <f t="shared" si="1563"/>
        <v>92163.959999999992</v>
      </c>
      <c r="BR157" s="159">
        <f t="shared" si="1563"/>
        <v>0</v>
      </c>
      <c r="BS157" s="159">
        <f t="shared" si="1563"/>
        <v>0</v>
      </c>
      <c r="BT157" s="159">
        <f t="shared" si="1563"/>
        <v>0</v>
      </c>
      <c r="BU157" s="159">
        <f t="shared" si="1563"/>
        <v>0</v>
      </c>
      <c r="BV157" s="159">
        <f t="shared" si="1563"/>
        <v>0</v>
      </c>
      <c r="BW157" s="159">
        <f t="shared" si="1563"/>
        <v>0</v>
      </c>
      <c r="BX157" s="159">
        <f t="shared" si="1563"/>
        <v>0</v>
      </c>
      <c r="BY157" s="159">
        <f t="shared" si="1563"/>
        <v>0</v>
      </c>
      <c r="BZ157" s="159">
        <f t="shared" ref="BZ157:EK157" si="1564">BZ158</f>
        <v>1</v>
      </c>
      <c r="CA157" s="159">
        <f t="shared" si="1564"/>
        <v>30721.319999999996</v>
      </c>
      <c r="CB157" s="159">
        <f t="shared" si="1564"/>
        <v>0</v>
      </c>
      <c r="CC157" s="159">
        <f t="shared" si="1564"/>
        <v>0</v>
      </c>
      <c r="CD157" s="159">
        <f t="shared" si="1564"/>
        <v>5</v>
      </c>
      <c r="CE157" s="159">
        <f t="shared" si="1564"/>
        <v>153606.59999999998</v>
      </c>
      <c r="CF157" s="159">
        <f t="shared" si="1564"/>
        <v>23</v>
      </c>
      <c r="CG157" s="159">
        <f t="shared" si="1564"/>
        <v>706590.35999999987</v>
      </c>
      <c r="CH157" s="159">
        <f t="shared" si="1564"/>
        <v>2</v>
      </c>
      <c r="CI157" s="159">
        <f t="shared" si="1564"/>
        <v>61442.639999999992</v>
      </c>
      <c r="CJ157" s="159">
        <f t="shared" si="1564"/>
        <v>3</v>
      </c>
      <c r="CK157" s="159">
        <f t="shared" si="1564"/>
        <v>92163.959999999992</v>
      </c>
      <c r="CL157" s="159">
        <f t="shared" si="1564"/>
        <v>7</v>
      </c>
      <c r="CM157" s="159">
        <f t="shared" si="1564"/>
        <v>215049.24</v>
      </c>
      <c r="CN157" s="159">
        <f t="shared" si="1564"/>
        <v>12</v>
      </c>
      <c r="CO157" s="159">
        <f t="shared" si="1564"/>
        <v>368655.83999999997</v>
      </c>
      <c r="CP157" s="180">
        <f t="shared" si="1564"/>
        <v>7</v>
      </c>
      <c r="CQ157" s="159">
        <f t="shared" si="1564"/>
        <v>258059.08799999999</v>
      </c>
      <c r="CR157" s="180">
        <f t="shared" si="1564"/>
        <v>0</v>
      </c>
      <c r="CS157" s="159">
        <f t="shared" si="1564"/>
        <v>0</v>
      </c>
      <c r="CT157" s="159">
        <f t="shared" si="1564"/>
        <v>0</v>
      </c>
      <c r="CU157" s="159">
        <f t="shared" si="1564"/>
        <v>0</v>
      </c>
      <c r="CV157" s="159">
        <f t="shared" si="1564"/>
        <v>0</v>
      </c>
      <c r="CW157" s="159">
        <f t="shared" si="1564"/>
        <v>0</v>
      </c>
      <c r="CX157" s="159">
        <f t="shared" si="1564"/>
        <v>0</v>
      </c>
      <c r="CY157" s="159">
        <f t="shared" si="1564"/>
        <v>0</v>
      </c>
      <c r="CZ157" s="159">
        <f t="shared" si="1564"/>
        <v>0</v>
      </c>
      <c r="DA157" s="159">
        <f t="shared" si="1564"/>
        <v>0</v>
      </c>
      <c r="DB157" s="159">
        <f t="shared" si="1564"/>
        <v>1</v>
      </c>
      <c r="DC157" s="159">
        <f t="shared" si="1564"/>
        <v>36865.583999999995</v>
      </c>
      <c r="DD157" s="159">
        <f t="shared" si="1564"/>
        <v>3</v>
      </c>
      <c r="DE157" s="159">
        <f t="shared" si="1564"/>
        <v>110596.75199999999</v>
      </c>
      <c r="DF157" s="180">
        <v>1</v>
      </c>
      <c r="DG157" s="159">
        <v>36865.58</v>
      </c>
      <c r="DH157" s="159">
        <f t="shared" si="1564"/>
        <v>6</v>
      </c>
      <c r="DI157" s="159">
        <f t="shared" si="1564"/>
        <v>221193.50399999999</v>
      </c>
      <c r="DJ157" s="159">
        <f t="shared" si="1564"/>
        <v>138</v>
      </c>
      <c r="DK157" s="159">
        <f t="shared" si="1564"/>
        <v>5087450.5919999992</v>
      </c>
      <c r="DL157" s="159">
        <f t="shared" si="1564"/>
        <v>12</v>
      </c>
      <c r="DM157" s="159">
        <f t="shared" si="1564"/>
        <v>442387.00799999997</v>
      </c>
      <c r="DN157" s="159">
        <f t="shared" si="1564"/>
        <v>14</v>
      </c>
      <c r="DO157" s="159">
        <f t="shared" si="1564"/>
        <v>516118.17599999998</v>
      </c>
      <c r="DP157" s="159">
        <f t="shared" si="1564"/>
        <v>6</v>
      </c>
      <c r="DQ157" s="159">
        <f t="shared" si="1564"/>
        <v>221193.50399999999</v>
      </c>
      <c r="DR157" s="159">
        <f t="shared" si="1564"/>
        <v>4</v>
      </c>
      <c r="DS157" s="159">
        <f t="shared" si="1564"/>
        <v>147462.33599999998</v>
      </c>
      <c r="DT157" s="159">
        <f t="shared" si="1564"/>
        <v>0</v>
      </c>
      <c r="DU157" s="159">
        <f t="shared" si="1564"/>
        <v>0</v>
      </c>
      <c r="DV157" s="159">
        <f t="shared" si="1564"/>
        <v>4</v>
      </c>
      <c r="DW157" s="159">
        <f t="shared" si="1564"/>
        <v>147462.33599999998</v>
      </c>
      <c r="DX157" s="159">
        <f t="shared" si="1564"/>
        <v>1</v>
      </c>
      <c r="DY157" s="159">
        <f t="shared" si="1564"/>
        <v>36865.583999999995</v>
      </c>
      <c r="DZ157" s="159">
        <f t="shared" si="1564"/>
        <v>0</v>
      </c>
      <c r="EA157" s="159">
        <f t="shared" si="1564"/>
        <v>0</v>
      </c>
      <c r="EB157" s="159">
        <f t="shared" si="1564"/>
        <v>0</v>
      </c>
      <c r="EC157" s="159">
        <f t="shared" si="1564"/>
        <v>0</v>
      </c>
      <c r="ED157" s="159">
        <f t="shared" si="1564"/>
        <v>0</v>
      </c>
      <c r="EE157" s="159">
        <f t="shared" si="1564"/>
        <v>0</v>
      </c>
      <c r="EF157" s="159">
        <f t="shared" si="1564"/>
        <v>0</v>
      </c>
      <c r="EG157" s="159">
        <f t="shared" si="1564"/>
        <v>0</v>
      </c>
      <c r="EH157" s="159">
        <f t="shared" si="1564"/>
        <v>0</v>
      </c>
      <c r="EI157" s="159">
        <f t="shared" si="1564"/>
        <v>0</v>
      </c>
      <c r="EJ157" s="159">
        <f t="shared" si="1564"/>
        <v>0</v>
      </c>
      <c r="EK157" s="159">
        <f t="shared" si="1564"/>
        <v>0</v>
      </c>
      <c r="EL157" s="159">
        <f t="shared" ref="EL157:FA157" si="1565">EL158</f>
        <v>0</v>
      </c>
      <c r="EM157" s="159">
        <f t="shared" si="1565"/>
        <v>0</v>
      </c>
      <c r="EN157" s="159">
        <f t="shared" si="1565"/>
        <v>0</v>
      </c>
      <c r="EO157" s="159">
        <f t="shared" si="1565"/>
        <v>0</v>
      </c>
      <c r="EP157" s="159">
        <f t="shared" si="1565"/>
        <v>0</v>
      </c>
      <c r="EQ157" s="159">
        <f t="shared" si="1565"/>
        <v>0</v>
      </c>
      <c r="ER157" s="159">
        <f t="shared" si="1565"/>
        <v>0</v>
      </c>
      <c r="ES157" s="159">
        <f t="shared" si="1565"/>
        <v>0</v>
      </c>
      <c r="ET157" s="159">
        <f t="shared" si="1565"/>
        <v>0</v>
      </c>
      <c r="EU157" s="159">
        <f t="shared" si="1565"/>
        <v>0</v>
      </c>
      <c r="EV157" s="159">
        <f t="shared" si="1565"/>
        <v>0</v>
      </c>
      <c r="EW157" s="159">
        <f t="shared" si="1565"/>
        <v>0</v>
      </c>
      <c r="EX157" s="159"/>
      <c r="EY157" s="159"/>
      <c r="EZ157" s="159">
        <f t="shared" si="1565"/>
        <v>346</v>
      </c>
      <c r="FA157" s="159">
        <f t="shared" si="1565"/>
        <v>11839996.723999998</v>
      </c>
    </row>
    <row r="158" spans="1:157" s="196" customFormat="1" ht="30" x14ac:dyDescent="0.25">
      <c r="A158" s="122"/>
      <c r="B158" s="122">
        <v>122</v>
      </c>
      <c r="C158" s="123" t="s">
        <v>451</v>
      </c>
      <c r="D158" s="215" t="s">
        <v>452</v>
      </c>
      <c r="E158" s="125">
        <v>15030</v>
      </c>
      <c r="F158" s="126">
        <v>1.46</v>
      </c>
      <c r="G158" s="127"/>
      <c r="H158" s="128">
        <v>1</v>
      </c>
      <c r="I158" s="194"/>
      <c r="J158" s="183">
        <v>1.4</v>
      </c>
      <c r="K158" s="183">
        <v>1.68</v>
      </c>
      <c r="L158" s="183">
        <v>2.23</v>
      </c>
      <c r="M158" s="186">
        <v>2.57</v>
      </c>
      <c r="N158" s="130">
        <v>5</v>
      </c>
      <c r="O158" s="131">
        <f>N158*$E158*$F158*$H158*$J158*O$11</f>
        <v>153606.59999999998</v>
      </c>
      <c r="P158" s="187"/>
      <c r="Q158" s="131">
        <f>P158*$E158*$F158*$H158*$J158*Q$11</f>
        <v>0</v>
      </c>
      <c r="R158" s="131"/>
      <c r="S158" s="131">
        <v>0</v>
      </c>
      <c r="T158" s="131"/>
      <c r="U158" s="131"/>
      <c r="V158" s="132"/>
      <c r="W158" s="131">
        <f>V158*$E158*$F158*$H158*$J158*W$11</f>
        <v>0</v>
      </c>
      <c r="X158" s="130"/>
      <c r="Y158" s="131">
        <f>X158*$E158*$F158*$H158*$J158*Y$11</f>
        <v>0</v>
      </c>
      <c r="Z158" s="130"/>
      <c r="AA158" s="131">
        <f>Z158*$E158*$F158*$H158*$J158*AA$11</f>
        <v>0</v>
      </c>
      <c r="AB158" s="130"/>
      <c r="AC158" s="131">
        <f>AB158*$E158*$F158*$H158*$J158*AC$11</f>
        <v>0</v>
      </c>
      <c r="AD158" s="132">
        <v>6</v>
      </c>
      <c r="AE158" s="131">
        <f>AD158*$E158*$F158*$H158*$J158*AE$11</f>
        <v>184327.91999999998</v>
      </c>
      <c r="AF158" s="132"/>
      <c r="AG158" s="131">
        <f>AF158*$E158*$F158*$H158*$J158*AG$11</f>
        <v>0</v>
      </c>
      <c r="AH158" s="132">
        <v>15</v>
      </c>
      <c r="AI158" s="131">
        <f>AH158*$E158*$F158*$H158*$J158*AI$11</f>
        <v>460819.8</v>
      </c>
      <c r="AJ158" s="132"/>
      <c r="AK158" s="132"/>
      <c r="AL158" s="132"/>
      <c r="AM158" s="132">
        <v>0</v>
      </c>
      <c r="AN158" s="130"/>
      <c r="AO158" s="131">
        <f>AN158*$E158*$F158*$H158*$J158*AO$11</f>
        <v>0</v>
      </c>
      <c r="AP158" s="132"/>
      <c r="AQ158" s="131">
        <f>AP158*$E158*$F158*$H158*$J158*AQ$11</f>
        <v>0</v>
      </c>
      <c r="AR158" s="130"/>
      <c r="AS158" s="131">
        <f>AR158*$E158*$F158*$H158*$J158*AS$11</f>
        <v>0</v>
      </c>
      <c r="AT158" s="151"/>
      <c r="AU158" s="131">
        <f>AT158*$E158*$F158*$H158*$J158*AU$11</f>
        <v>0</v>
      </c>
      <c r="AV158" s="132"/>
      <c r="AW158" s="131">
        <f>AV158*$E158*$F158*$H158*$J158*AW$11</f>
        <v>0</v>
      </c>
      <c r="AX158" s="132"/>
      <c r="AY158" s="131">
        <f>AX158*$E158*$F158*$H158*$J158*AY$11</f>
        <v>0</v>
      </c>
      <c r="AZ158" s="130"/>
      <c r="BA158" s="131">
        <f>AZ158*$E158*$F158*$H158*$J158*BA$11</f>
        <v>0</v>
      </c>
      <c r="BB158" s="130"/>
      <c r="BC158" s="131">
        <f>BB158*$E158*$F158*$H158*$J158*BC$11</f>
        <v>0</v>
      </c>
      <c r="BD158" s="130">
        <v>60</v>
      </c>
      <c r="BE158" s="131">
        <f>BD158*$E158*$F158*$H158*$J158*BE$11</f>
        <v>1843279.2</v>
      </c>
      <c r="BF158" s="130"/>
      <c r="BG158" s="131">
        <f>BF158*$E158*$F158*$H158*$J158*BG$11</f>
        <v>0</v>
      </c>
      <c r="BH158" s="130"/>
      <c r="BI158" s="131">
        <f>BH158*$E158*$F158*$H158*$J158*BI$11</f>
        <v>0</v>
      </c>
      <c r="BJ158" s="132">
        <v>3</v>
      </c>
      <c r="BK158" s="132">
        <v>92163.959999999992</v>
      </c>
      <c r="BL158" s="130">
        <v>4</v>
      </c>
      <c r="BM158" s="131">
        <f>BL158*$E158*$F158*$H158*$J158*BM$11</f>
        <v>122885.27999999998</v>
      </c>
      <c r="BN158" s="130"/>
      <c r="BO158" s="131">
        <f>BN158*$E158*$F158*$H158*$J158*BO$11</f>
        <v>0</v>
      </c>
      <c r="BP158" s="130">
        <v>3</v>
      </c>
      <c r="BQ158" s="131">
        <f>BP158*$E158*$F158*$H158*$J158*BQ$11</f>
        <v>92163.959999999992</v>
      </c>
      <c r="BR158" s="130"/>
      <c r="BS158" s="131">
        <f>BR158*$E158*$F158*$H158*$J158*BS$11</f>
        <v>0</v>
      </c>
      <c r="BT158" s="130"/>
      <c r="BU158" s="131">
        <f>BT158*$E158*$F158*$H158*$J158*BU$11</f>
        <v>0</v>
      </c>
      <c r="BV158" s="130"/>
      <c r="BW158" s="131">
        <f>BV158*$E158*$F158*$H158*$J158*BW$11</f>
        <v>0</v>
      </c>
      <c r="BX158" s="130"/>
      <c r="BY158" s="131">
        <f>BX158*$E158*$F158*$H158*$J158*BY$11</f>
        <v>0</v>
      </c>
      <c r="BZ158" s="130">
        <v>1</v>
      </c>
      <c r="CA158" s="131">
        <f>BZ158*$E158*$F158*$H158*$J158*CA$11</f>
        <v>30721.319999999996</v>
      </c>
      <c r="CB158" s="134"/>
      <c r="CC158" s="131">
        <f>CB158*$E158*$F158*$H158*$J158*CC$11</f>
        <v>0</v>
      </c>
      <c r="CD158" s="130">
        <v>5</v>
      </c>
      <c r="CE158" s="131">
        <f>CD158*$E158*$F158*$H158*$J158*CE$11</f>
        <v>153606.59999999998</v>
      </c>
      <c r="CF158" s="132">
        <v>23</v>
      </c>
      <c r="CG158" s="131">
        <f>CF158*$E158*$F158*$H158*$J158*CG$11</f>
        <v>706590.35999999987</v>
      </c>
      <c r="CH158" s="130">
        <v>2</v>
      </c>
      <c r="CI158" s="131">
        <f>CH158*$E158*$F158*$H158*$J158*CI$11</f>
        <v>61442.639999999992</v>
      </c>
      <c r="CJ158" s="130">
        <v>3</v>
      </c>
      <c r="CK158" s="131">
        <f>CJ158*$E158*$F158*$H158*$J158*CK$11</f>
        <v>92163.959999999992</v>
      </c>
      <c r="CL158" s="130">
        <v>7</v>
      </c>
      <c r="CM158" s="131">
        <f>CL158*$E158*$F158*$H158*$J158*CM$11</f>
        <v>215049.24</v>
      </c>
      <c r="CN158" s="130">
        <v>12</v>
      </c>
      <c r="CO158" s="131">
        <f>CN158*$E158*$F158*$H158*$J158*CO$11</f>
        <v>368655.83999999997</v>
      </c>
      <c r="CP158" s="130">
        <v>7</v>
      </c>
      <c r="CQ158" s="135">
        <f>SUM(CP158*$E158*$F158*$H158*$K158*$CQ$11)</f>
        <v>258059.08799999999</v>
      </c>
      <c r="CR158" s="130"/>
      <c r="CS158" s="135">
        <f>SUM(CR158*$E158*$F158*$H158*$K158*$CQ$11)</f>
        <v>0</v>
      </c>
      <c r="CT158" s="130"/>
      <c r="CU158" s="135">
        <f t="shared" ref="CU158" si="1566">SUM(CT158*$E158*$F158*$H158*$K158*$CQ$11)</f>
        <v>0</v>
      </c>
      <c r="CV158" s="132"/>
      <c r="CW158" s="135">
        <f t="shared" ref="CW158" si="1567">SUM(CV158*$E158*$F158*$H158*$K158*$CQ$11)</f>
        <v>0</v>
      </c>
      <c r="CX158" s="132"/>
      <c r="CY158" s="135">
        <f t="shared" ref="CY158" si="1568">SUM(CX158*$E158*$F158*$H158*$K158*$CQ$11)</f>
        <v>0</v>
      </c>
      <c r="CZ158" s="132"/>
      <c r="DA158" s="135">
        <f t="shared" ref="DA158" si="1569">SUM(CZ158*$E158*$F158*$H158*$K158*$CQ$11)</f>
        <v>0</v>
      </c>
      <c r="DB158" s="130">
        <v>1</v>
      </c>
      <c r="DC158" s="135">
        <f t="shared" ref="DC158" si="1570">SUM(DB158*$E158*$F158*$H158*$K158*$CQ$11)</f>
        <v>36865.583999999995</v>
      </c>
      <c r="DD158" s="130">
        <v>3</v>
      </c>
      <c r="DE158" s="135">
        <f t="shared" ref="DE158" si="1571">SUM(DD158*$E158*$F158*$H158*$K158*$CQ$11)</f>
        <v>110596.75199999999</v>
      </c>
      <c r="DF158" s="130">
        <v>1</v>
      </c>
      <c r="DG158" s="135">
        <v>36865.58</v>
      </c>
      <c r="DH158" s="132">
        <v>6</v>
      </c>
      <c r="DI158" s="135">
        <f t="shared" ref="DI158" si="1572">SUM(DH158*$E158*$F158*$H158*$K158*$CQ$11)</f>
        <v>221193.50399999999</v>
      </c>
      <c r="DJ158" s="130">
        <v>138</v>
      </c>
      <c r="DK158" s="135">
        <f t="shared" ref="DK158" si="1573">SUM(DJ158*$E158*$F158*$H158*$K158*$CQ$11)</f>
        <v>5087450.5919999992</v>
      </c>
      <c r="DL158" s="130">
        <v>12</v>
      </c>
      <c r="DM158" s="135">
        <f t="shared" ref="DM158" si="1574">SUM(DL158*$E158*$F158*$H158*$K158*$CQ$11)</f>
        <v>442387.00799999997</v>
      </c>
      <c r="DN158" s="130">
        <v>14</v>
      </c>
      <c r="DO158" s="135">
        <f t="shared" ref="DO158" si="1575">SUM(DN158*$E158*$F158*$H158*$K158*$CQ$11)</f>
        <v>516118.17599999998</v>
      </c>
      <c r="DP158" s="130">
        <v>6</v>
      </c>
      <c r="DQ158" s="135">
        <f t="shared" ref="DQ158" si="1576">SUM(DP158*$E158*$F158*$H158*$K158*$CQ$11)</f>
        <v>221193.50399999999</v>
      </c>
      <c r="DR158" s="130">
        <v>4</v>
      </c>
      <c r="DS158" s="135">
        <f t="shared" ref="DS158" si="1577">SUM(DR158*$E158*$F158*$H158*$K158*$CQ$11)</f>
        <v>147462.33599999998</v>
      </c>
      <c r="DT158" s="130"/>
      <c r="DU158" s="135">
        <f t="shared" ref="DU158" si="1578">SUM(DT158*$E158*$F158*$H158*$K158*$CQ$11)</f>
        <v>0</v>
      </c>
      <c r="DV158" s="130">
        <v>4</v>
      </c>
      <c r="DW158" s="135">
        <f t="shared" ref="DW158" si="1579">SUM(DV158*$E158*$F158*$H158*$K158*$CQ$11)</f>
        <v>147462.33599999998</v>
      </c>
      <c r="DX158" s="130">
        <f>ROUND(1*0.75,0)</f>
        <v>1</v>
      </c>
      <c r="DY158" s="135">
        <f t="shared" ref="DY158" si="1580">SUM(DX158*$E158*$F158*$H158*$K158*$CQ$11)</f>
        <v>36865.583999999995</v>
      </c>
      <c r="DZ158" s="130"/>
      <c r="EA158" s="135">
        <f>SUM(DZ158*$E158*$F158*$H158*$L158*EC$11)</f>
        <v>0</v>
      </c>
      <c r="EB158" s="130"/>
      <c r="EC158" s="135">
        <f>SUM(EB158*$E158*$F158*$H158*$M158*EC$11)</f>
        <v>0</v>
      </c>
      <c r="ED158" s="151"/>
      <c r="EE158" s="131">
        <f>ED158*$E158*$F158*$H158*$J158*EE$11</f>
        <v>0</v>
      </c>
      <c r="EF158" s="130"/>
      <c r="EG158" s="131">
        <f>EF158*$E158*$F158*$H158*$J158*EG$11</f>
        <v>0</v>
      </c>
      <c r="EH158" s="130"/>
      <c r="EI158" s="132"/>
      <c r="EJ158" s="130"/>
      <c r="EK158" s="132"/>
      <c r="EL158" s="130"/>
      <c r="EM158" s="131">
        <f>EL158*$E158*$F158*$H158*$J158*EM$11</f>
        <v>0</v>
      </c>
      <c r="EN158" s="130"/>
      <c r="EO158" s="131">
        <f>EN158*$E158*$F158*$H158*$J158*EO$11</f>
        <v>0</v>
      </c>
      <c r="EP158" s="130"/>
      <c r="EQ158" s="132"/>
      <c r="ER158" s="136"/>
      <c r="ES158" s="136"/>
      <c r="ET158" s="130"/>
      <c r="EU158" s="130"/>
      <c r="EV158" s="130"/>
      <c r="EW158" s="130"/>
      <c r="EX158" s="130"/>
      <c r="EY158" s="130"/>
      <c r="EZ158" s="137">
        <f>SUM(N158,P158,V158,X158,Z158,AB158,AD158,AF158,AH158,AJ158,AL158,AN158,AP158,AR158,AT158,AV158,AX158,AZ158,BB158,BD158,BF158,BH158,BJ158,BL158,BN158,BP158,BR158,BT158,BV158,BX158,BZ158,CB158,CD158,CF158,CH158,CJ158,CL158,CN158,CP158,CR158,CT158,CV158,CX158,CZ158,DB158,DD158,DF158,DH158,DJ158,DL158,DN158,DP158,DR158,DT158,DV158,DX158,DZ158,EB158,ED158,EF158,EH158,EJ158,EL158,EN158,EP158,ER158,ET158,EV158)</f>
        <v>346</v>
      </c>
      <c r="FA158" s="137">
        <f>SUM(O158,Q158,W158,Y158,AA158,AC158,AE158,AG158,AI158,AK158,AM158,AO158,AQ158,AS158,AU158,AW158,AY158,BA158,BC158,BE158,BG158,BI158,BK158,BM158,BO158,BQ158,BS158,BU158,BW158,BY158,CA158,CC158,CE158,CG158,CI158,CK158,CM158,CO158,CQ158,CS158,CU158,CW158,CY158,DA158,DC158,DE158,DG158,DI158,DK158,DM158,DO158,DQ158,DS158,DU158,DW158,DY158,EA158,EC158,EE158,EG158,EI158,EK158,EM158,EO158,EQ158,ES158,EU158,EW158)</f>
        <v>11839996.723999998</v>
      </c>
    </row>
    <row r="159" spans="1:157" s="181" customFormat="1" ht="15" customHeight="1" x14ac:dyDescent="0.25">
      <c r="A159" s="112">
        <v>25</v>
      </c>
      <c r="B159" s="112"/>
      <c r="C159" s="192" t="s">
        <v>453</v>
      </c>
      <c r="D159" s="216" t="s">
        <v>454</v>
      </c>
      <c r="E159" s="125">
        <v>15030</v>
      </c>
      <c r="F159" s="190"/>
      <c r="G159" s="127"/>
      <c r="H159" s="115"/>
      <c r="I159" s="177"/>
      <c r="J159" s="191">
        <v>1.4</v>
      </c>
      <c r="K159" s="191">
        <v>1.68</v>
      </c>
      <c r="L159" s="191">
        <v>2.23</v>
      </c>
      <c r="M159" s="179">
        <v>2.57</v>
      </c>
      <c r="N159" s="159">
        <f t="shared" ref="N159:BY159" si="1581">SUM(N160:N162)</f>
        <v>0</v>
      </c>
      <c r="O159" s="159">
        <f t="shared" si="1581"/>
        <v>0</v>
      </c>
      <c r="P159" s="159">
        <f t="shared" si="1581"/>
        <v>0</v>
      </c>
      <c r="Q159" s="159">
        <f t="shared" si="1581"/>
        <v>0</v>
      </c>
      <c r="R159" s="159">
        <v>0</v>
      </c>
      <c r="S159" s="159">
        <v>0</v>
      </c>
      <c r="T159" s="159">
        <v>0</v>
      </c>
      <c r="U159" s="159">
        <v>0</v>
      </c>
      <c r="V159" s="159">
        <f t="shared" si="1581"/>
        <v>0</v>
      </c>
      <c r="W159" s="159">
        <f t="shared" si="1581"/>
        <v>0</v>
      </c>
      <c r="X159" s="159">
        <f t="shared" si="1581"/>
        <v>0</v>
      </c>
      <c r="Y159" s="159">
        <f t="shared" si="1581"/>
        <v>0</v>
      </c>
      <c r="Z159" s="159">
        <f t="shared" si="1581"/>
        <v>0</v>
      </c>
      <c r="AA159" s="159">
        <f t="shared" si="1581"/>
        <v>0</v>
      </c>
      <c r="AB159" s="159">
        <f t="shared" si="1581"/>
        <v>0</v>
      </c>
      <c r="AC159" s="159">
        <f t="shared" si="1581"/>
        <v>0</v>
      </c>
      <c r="AD159" s="159">
        <f t="shared" si="1581"/>
        <v>2</v>
      </c>
      <c r="AE159" s="159">
        <f t="shared" si="1581"/>
        <v>77434.559999999998</v>
      </c>
      <c r="AF159" s="159">
        <f t="shared" si="1581"/>
        <v>0</v>
      </c>
      <c r="AG159" s="159">
        <f t="shared" si="1581"/>
        <v>0</v>
      </c>
      <c r="AH159" s="159">
        <f t="shared" si="1581"/>
        <v>0</v>
      </c>
      <c r="AI159" s="159">
        <f t="shared" si="1581"/>
        <v>0</v>
      </c>
      <c r="AJ159" s="159">
        <f t="shared" si="1581"/>
        <v>0</v>
      </c>
      <c r="AK159" s="159">
        <f t="shared" si="1581"/>
        <v>0</v>
      </c>
      <c r="AL159" s="159">
        <f t="shared" si="1581"/>
        <v>0</v>
      </c>
      <c r="AM159" s="159">
        <f t="shared" si="1581"/>
        <v>0</v>
      </c>
      <c r="AN159" s="159">
        <f t="shared" si="1581"/>
        <v>106</v>
      </c>
      <c r="AO159" s="159">
        <f t="shared" si="1581"/>
        <v>9613248.1199999992</v>
      </c>
      <c r="AP159" s="159">
        <f t="shared" si="1581"/>
        <v>0</v>
      </c>
      <c r="AQ159" s="159">
        <f t="shared" si="1581"/>
        <v>0</v>
      </c>
      <c r="AR159" s="159">
        <f t="shared" si="1581"/>
        <v>0</v>
      </c>
      <c r="AS159" s="159">
        <f t="shared" si="1581"/>
        <v>0</v>
      </c>
      <c r="AT159" s="159">
        <f t="shared" si="1581"/>
        <v>0</v>
      </c>
      <c r="AU159" s="159">
        <f t="shared" si="1581"/>
        <v>0</v>
      </c>
      <c r="AV159" s="159">
        <f t="shared" si="1581"/>
        <v>0</v>
      </c>
      <c r="AW159" s="159">
        <f t="shared" si="1581"/>
        <v>0</v>
      </c>
      <c r="AX159" s="159">
        <f t="shared" si="1581"/>
        <v>0</v>
      </c>
      <c r="AY159" s="159">
        <f t="shared" si="1581"/>
        <v>0</v>
      </c>
      <c r="AZ159" s="159">
        <f t="shared" si="1581"/>
        <v>0</v>
      </c>
      <c r="BA159" s="159">
        <f t="shared" si="1581"/>
        <v>0</v>
      </c>
      <c r="BB159" s="159">
        <f t="shared" si="1581"/>
        <v>65</v>
      </c>
      <c r="BC159" s="159">
        <f t="shared" si="1581"/>
        <v>5894916.2999999998</v>
      </c>
      <c r="BD159" s="159">
        <f t="shared" si="1581"/>
        <v>0</v>
      </c>
      <c r="BE159" s="159">
        <f t="shared" si="1581"/>
        <v>0</v>
      </c>
      <c r="BF159" s="159">
        <f t="shared" si="1581"/>
        <v>0</v>
      </c>
      <c r="BG159" s="159">
        <f t="shared" si="1581"/>
        <v>0</v>
      </c>
      <c r="BH159" s="159">
        <f t="shared" si="1581"/>
        <v>0</v>
      </c>
      <c r="BI159" s="159">
        <f t="shared" si="1581"/>
        <v>0</v>
      </c>
      <c r="BJ159" s="121">
        <v>0</v>
      </c>
      <c r="BK159" s="121">
        <v>0</v>
      </c>
      <c r="BL159" s="159">
        <f t="shared" si="1581"/>
        <v>0</v>
      </c>
      <c r="BM159" s="159">
        <f t="shared" si="1581"/>
        <v>0</v>
      </c>
      <c r="BN159" s="159">
        <f t="shared" si="1581"/>
        <v>0</v>
      </c>
      <c r="BO159" s="159">
        <f t="shared" si="1581"/>
        <v>0</v>
      </c>
      <c r="BP159" s="159">
        <f t="shared" si="1581"/>
        <v>0</v>
      </c>
      <c r="BQ159" s="159">
        <f t="shared" si="1581"/>
        <v>0</v>
      </c>
      <c r="BR159" s="159">
        <f t="shared" si="1581"/>
        <v>0</v>
      </c>
      <c r="BS159" s="159">
        <f t="shared" si="1581"/>
        <v>0</v>
      </c>
      <c r="BT159" s="159">
        <f t="shared" si="1581"/>
        <v>0</v>
      </c>
      <c r="BU159" s="159">
        <f t="shared" si="1581"/>
        <v>0</v>
      </c>
      <c r="BV159" s="159">
        <f t="shared" si="1581"/>
        <v>0</v>
      </c>
      <c r="BW159" s="159">
        <f t="shared" si="1581"/>
        <v>0</v>
      </c>
      <c r="BX159" s="159">
        <f t="shared" si="1581"/>
        <v>0</v>
      </c>
      <c r="BY159" s="159">
        <f t="shared" si="1581"/>
        <v>0</v>
      </c>
      <c r="BZ159" s="159">
        <f t="shared" ref="BZ159:EK159" si="1582">SUM(BZ160:BZ162)</f>
        <v>0</v>
      </c>
      <c r="CA159" s="159">
        <f t="shared" si="1582"/>
        <v>0</v>
      </c>
      <c r="CB159" s="159">
        <f t="shared" si="1582"/>
        <v>0</v>
      </c>
      <c r="CC159" s="159">
        <f t="shared" si="1582"/>
        <v>0</v>
      </c>
      <c r="CD159" s="159">
        <f t="shared" si="1582"/>
        <v>0</v>
      </c>
      <c r="CE159" s="159">
        <f t="shared" si="1582"/>
        <v>0</v>
      </c>
      <c r="CF159" s="159">
        <f t="shared" si="1582"/>
        <v>0</v>
      </c>
      <c r="CG159" s="159">
        <f t="shared" si="1582"/>
        <v>0</v>
      </c>
      <c r="CH159" s="159">
        <f t="shared" si="1582"/>
        <v>0</v>
      </c>
      <c r="CI159" s="159">
        <f t="shared" si="1582"/>
        <v>0</v>
      </c>
      <c r="CJ159" s="159">
        <f t="shared" si="1582"/>
        <v>0</v>
      </c>
      <c r="CK159" s="159">
        <f t="shared" si="1582"/>
        <v>0</v>
      </c>
      <c r="CL159" s="159">
        <f t="shared" si="1582"/>
        <v>0</v>
      </c>
      <c r="CM159" s="159">
        <f t="shared" si="1582"/>
        <v>0</v>
      </c>
      <c r="CN159" s="159">
        <f t="shared" si="1582"/>
        <v>0</v>
      </c>
      <c r="CO159" s="159">
        <f t="shared" si="1582"/>
        <v>0</v>
      </c>
      <c r="CP159" s="159">
        <f t="shared" si="1582"/>
        <v>0</v>
      </c>
      <c r="CQ159" s="159">
        <f t="shared" si="1582"/>
        <v>0</v>
      </c>
      <c r="CR159" s="159">
        <f t="shared" si="1582"/>
        <v>0</v>
      </c>
      <c r="CS159" s="159">
        <f t="shared" si="1582"/>
        <v>0</v>
      </c>
      <c r="CT159" s="159">
        <f t="shared" si="1582"/>
        <v>0</v>
      </c>
      <c r="CU159" s="159">
        <f t="shared" si="1582"/>
        <v>0</v>
      </c>
      <c r="CV159" s="159">
        <f t="shared" si="1582"/>
        <v>0</v>
      </c>
      <c r="CW159" s="159">
        <f t="shared" si="1582"/>
        <v>0</v>
      </c>
      <c r="CX159" s="159">
        <f t="shared" si="1582"/>
        <v>0</v>
      </c>
      <c r="CY159" s="159">
        <f t="shared" si="1582"/>
        <v>0</v>
      </c>
      <c r="CZ159" s="159">
        <f t="shared" si="1582"/>
        <v>0</v>
      </c>
      <c r="DA159" s="159">
        <f t="shared" si="1582"/>
        <v>0</v>
      </c>
      <c r="DB159" s="159">
        <f t="shared" si="1582"/>
        <v>0</v>
      </c>
      <c r="DC159" s="159">
        <f t="shared" si="1582"/>
        <v>0</v>
      </c>
      <c r="DD159" s="159">
        <f t="shared" si="1582"/>
        <v>0</v>
      </c>
      <c r="DE159" s="159">
        <f t="shared" si="1582"/>
        <v>0</v>
      </c>
      <c r="DF159" s="159">
        <v>0</v>
      </c>
      <c r="DG159" s="159">
        <v>0</v>
      </c>
      <c r="DH159" s="159">
        <f t="shared" si="1582"/>
        <v>0</v>
      </c>
      <c r="DI159" s="159">
        <f t="shared" si="1582"/>
        <v>0</v>
      </c>
      <c r="DJ159" s="159">
        <f t="shared" si="1582"/>
        <v>0</v>
      </c>
      <c r="DK159" s="159">
        <f t="shared" si="1582"/>
        <v>0</v>
      </c>
      <c r="DL159" s="159">
        <f t="shared" si="1582"/>
        <v>0</v>
      </c>
      <c r="DM159" s="159">
        <f t="shared" si="1582"/>
        <v>0</v>
      </c>
      <c r="DN159" s="159">
        <f t="shared" si="1582"/>
        <v>0</v>
      </c>
      <c r="DO159" s="159">
        <f t="shared" si="1582"/>
        <v>0</v>
      </c>
      <c r="DP159" s="159">
        <f t="shared" si="1582"/>
        <v>0</v>
      </c>
      <c r="DQ159" s="159">
        <f t="shared" si="1582"/>
        <v>0</v>
      </c>
      <c r="DR159" s="159">
        <f t="shared" si="1582"/>
        <v>0</v>
      </c>
      <c r="DS159" s="159">
        <f t="shared" si="1582"/>
        <v>0</v>
      </c>
      <c r="DT159" s="159">
        <f t="shared" si="1582"/>
        <v>0</v>
      </c>
      <c r="DU159" s="159">
        <f t="shared" si="1582"/>
        <v>0</v>
      </c>
      <c r="DV159" s="159">
        <f t="shared" si="1582"/>
        <v>0</v>
      </c>
      <c r="DW159" s="159">
        <f t="shared" si="1582"/>
        <v>0</v>
      </c>
      <c r="DX159" s="159">
        <f t="shared" si="1582"/>
        <v>0</v>
      </c>
      <c r="DY159" s="159">
        <f t="shared" si="1582"/>
        <v>0</v>
      </c>
      <c r="DZ159" s="159">
        <f t="shared" si="1582"/>
        <v>0</v>
      </c>
      <c r="EA159" s="159">
        <f t="shared" si="1582"/>
        <v>0</v>
      </c>
      <c r="EB159" s="159">
        <f t="shared" si="1582"/>
        <v>0</v>
      </c>
      <c r="EC159" s="159">
        <f t="shared" si="1582"/>
        <v>0</v>
      </c>
      <c r="ED159" s="159">
        <f t="shared" si="1582"/>
        <v>0</v>
      </c>
      <c r="EE159" s="159">
        <f t="shared" si="1582"/>
        <v>0</v>
      </c>
      <c r="EF159" s="159">
        <f t="shared" si="1582"/>
        <v>0</v>
      </c>
      <c r="EG159" s="159">
        <f t="shared" si="1582"/>
        <v>0</v>
      </c>
      <c r="EH159" s="159">
        <f t="shared" si="1582"/>
        <v>0</v>
      </c>
      <c r="EI159" s="159">
        <f t="shared" si="1582"/>
        <v>0</v>
      </c>
      <c r="EJ159" s="159">
        <f t="shared" si="1582"/>
        <v>0</v>
      </c>
      <c r="EK159" s="159">
        <f t="shared" si="1582"/>
        <v>0</v>
      </c>
      <c r="EL159" s="159">
        <f t="shared" ref="EL159:FA159" si="1583">SUM(EL160:EL162)</f>
        <v>0</v>
      </c>
      <c r="EM159" s="159">
        <f t="shared" si="1583"/>
        <v>0</v>
      </c>
      <c r="EN159" s="159">
        <f t="shared" si="1583"/>
        <v>0</v>
      </c>
      <c r="EO159" s="159">
        <f t="shared" si="1583"/>
        <v>0</v>
      </c>
      <c r="EP159" s="159">
        <f t="shared" si="1583"/>
        <v>0</v>
      </c>
      <c r="EQ159" s="159">
        <f t="shared" si="1583"/>
        <v>0</v>
      </c>
      <c r="ER159" s="159">
        <f t="shared" si="1583"/>
        <v>0</v>
      </c>
      <c r="ES159" s="159">
        <f t="shared" si="1583"/>
        <v>0</v>
      </c>
      <c r="ET159" s="159">
        <f t="shared" si="1583"/>
        <v>0</v>
      </c>
      <c r="EU159" s="159">
        <f t="shared" si="1583"/>
        <v>0</v>
      </c>
      <c r="EV159" s="159">
        <f t="shared" si="1583"/>
        <v>0</v>
      </c>
      <c r="EW159" s="159">
        <f t="shared" si="1583"/>
        <v>0</v>
      </c>
      <c r="EX159" s="159"/>
      <c r="EY159" s="159"/>
      <c r="EZ159" s="159">
        <f t="shared" si="1583"/>
        <v>173</v>
      </c>
      <c r="FA159" s="159">
        <f t="shared" si="1583"/>
        <v>15585598.979999999</v>
      </c>
    </row>
    <row r="160" spans="1:157" s="2" customFormat="1" ht="30" customHeight="1" x14ac:dyDescent="0.25">
      <c r="A160" s="122"/>
      <c r="B160" s="122">
        <v>123</v>
      </c>
      <c r="C160" s="123" t="s">
        <v>455</v>
      </c>
      <c r="D160" s="217" t="s">
        <v>456</v>
      </c>
      <c r="E160" s="125">
        <v>15030</v>
      </c>
      <c r="F160" s="126">
        <v>1.84</v>
      </c>
      <c r="G160" s="127"/>
      <c r="H160" s="128">
        <v>1</v>
      </c>
      <c r="I160" s="194"/>
      <c r="J160" s="183">
        <v>1.4</v>
      </c>
      <c r="K160" s="183">
        <v>1.68</v>
      </c>
      <c r="L160" s="183">
        <v>2.23</v>
      </c>
      <c r="M160" s="186">
        <v>2.57</v>
      </c>
      <c r="N160" s="130"/>
      <c r="O160" s="131">
        <f t="shared" ref="O160:Q162" si="1584">N160*$E160*$F160*$H160*$J160*O$11</f>
        <v>0</v>
      </c>
      <c r="P160" s="187"/>
      <c r="Q160" s="131">
        <f t="shared" si="1584"/>
        <v>0</v>
      </c>
      <c r="R160" s="131"/>
      <c r="S160" s="131">
        <v>0</v>
      </c>
      <c r="T160" s="131"/>
      <c r="U160" s="131"/>
      <c r="V160" s="132"/>
      <c r="W160" s="131">
        <f t="shared" ref="W160:W162" si="1585">V160*$E160*$F160*$H160*$J160*W$11</f>
        <v>0</v>
      </c>
      <c r="X160" s="130"/>
      <c r="Y160" s="131">
        <f t="shared" ref="Y160:Y162" si="1586">X160*$E160*$F160*$H160*$J160*Y$11</f>
        <v>0</v>
      </c>
      <c r="Z160" s="130"/>
      <c r="AA160" s="131">
        <f t="shared" ref="AA160:AA162" si="1587">Z160*$E160*$F160*$H160*$J160*AA$11</f>
        <v>0</v>
      </c>
      <c r="AB160" s="130"/>
      <c r="AC160" s="131">
        <f t="shared" ref="AC160:AC162" si="1588">AB160*$E160*$F160*$H160*$J160*AC$11</f>
        <v>0</v>
      </c>
      <c r="AD160" s="132">
        <v>2</v>
      </c>
      <c r="AE160" s="131">
        <f t="shared" ref="AE160:AE162" si="1589">AD160*$E160*$F160*$H160*$J160*AE$11</f>
        <v>77434.559999999998</v>
      </c>
      <c r="AF160" s="132"/>
      <c r="AG160" s="131">
        <f t="shared" ref="AG160:AG162" si="1590">AF160*$E160*$F160*$H160*$J160*AG$11</f>
        <v>0</v>
      </c>
      <c r="AH160" s="132"/>
      <c r="AI160" s="131">
        <f t="shared" ref="AI160:AI162" si="1591">AH160*$E160*$F160*$H160*$J160*AI$11</f>
        <v>0</v>
      </c>
      <c r="AJ160" s="132"/>
      <c r="AK160" s="132"/>
      <c r="AL160" s="132"/>
      <c r="AM160" s="132">
        <v>0</v>
      </c>
      <c r="AN160" s="130"/>
      <c r="AO160" s="131">
        <f t="shared" ref="AO160:AO162" si="1592">AN160*$E160*$F160*$H160*$J160*AO$11</f>
        <v>0</v>
      </c>
      <c r="AP160" s="132"/>
      <c r="AQ160" s="131">
        <f t="shared" ref="AQ160:AQ162" si="1593">AP160*$E160*$F160*$H160*$J160*AQ$11</f>
        <v>0</v>
      </c>
      <c r="AR160" s="130"/>
      <c r="AS160" s="131">
        <f t="shared" ref="AS160:AS162" si="1594">AR160*$E160*$F160*$H160*$J160*AS$11</f>
        <v>0</v>
      </c>
      <c r="AT160" s="130"/>
      <c r="AU160" s="131">
        <f t="shared" ref="AU160:AU162" si="1595">AT160*$E160*$F160*$H160*$J160*AU$11</f>
        <v>0</v>
      </c>
      <c r="AV160" s="132"/>
      <c r="AW160" s="131">
        <f t="shared" ref="AW160:AW162" si="1596">AV160*$E160*$F160*$H160*$J160*AW$11</f>
        <v>0</v>
      </c>
      <c r="AX160" s="132"/>
      <c r="AY160" s="131">
        <f t="shared" ref="AY160:AY162" si="1597">AX160*$E160*$F160*$H160*$J160*AY$11</f>
        <v>0</v>
      </c>
      <c r="AZ160" s="130"/>
      <c r="BA160" s="131">
        <f t="shared" ref="BA160:BA162" si="1598">AZ160*$E160*$F160*$H160*$J160*BA$11</f>
        <v>0</v>
      </c>
      <c r="BB160" s="130"/>
      <c r="BC160" s="131">
        <f t="shared" ref="BC160:BC162" si="1599">BB160*$E160*$F160*$H160*$J160*BC$11</f>
        <v>0</v>
      </c>
      <c r="BD160" s="130"/>
      <c r="BE160" s="131">
        <f t="shared" ref="BE160:BE162" si="1600">BD160*$E160*$F160*$H160*$J160*BE$11</f>
        <v>0</v>
      </c>
      <c r="BF160" s="130"/>
      <c r="BG160" s="131">
        <f t="shared" ref="BG160:BG162" si="1601">BF160*$E160*$F160*$H160*$J160*BG$11</f>
        <v>0</v>
      </c>
      <c r="BH160" s="130"/>
      <c r="BI160" s="131">
        <f t="shared" ref="BI160:BI162" si="1602">BH160*$E160*$F160*$H160*$J160*BI$11</f>
        <v>0</v>
      </c>
      <c r="BJ160" s="132">
        <v>0</v>
      </c>
      <c r="BK160" s="132">
        <v>0</v>
      </c>
      <c r="BL160" s="130"/>
      <c r="BM160" s="131">
        <f t="shared" ref="BM160:BM162" si="1603">BL160*$E160*$F160*$H160*$J160*BM$11</f>
        <v>0</v>
      </c>
      <c r="BN160" s="130"/>
      <c r="BO160" s="131">
        <f t="shared" ref="BO160:BO162" si="1604">BN160*$E160*$F160*$H160*$J160*BO$11</f>
        <v>0</v>
      </c>
      <c r="BP160" s="130"/>
      <c r="BQ160" s="131">
        <f t="shared" ref="BQ160:BQ162" si="1605">BP160*$E160*$F160*$H160*$J160*BQ$11</f>
        <v>0</v>
      </c>
      <c r="BR160" s="130"/>
      <c r="BS160" s="131">
        <f t="shared" ref="BS160:BS162" si="1606">BR160*$E160*$F160*$H160*$J160*BS$11</f>
        <v>0</v>
      </c>
      <c r="BT160" s="130"/>
      <c r="BU160" s="131">
        <f t="shared" ref="BU160:BU162" si="1607">BT160*$E160*$F160*$H160*$J160*BU$11</f>
        <v>0</v>
      </c>
      <c r="BV160" s="130"/>
      <c r="BW160" s="131">
        <f t="shared" ref="BW160:BW162" si="1608">BV160*$E160*$F160*$H160*$J160*BW$11</f>
        <v>0</v>
      </c>
      <c r="BX160" s="130"/>
      <c r="BY160" s="131">
        <f t="shared" ref="BY160:BY162" si="1609">BX160*$E160*$F160*$H160*$J160*BY$11</f>
        <v>0</v>
      </c>
      <c r="BZ160" s="130"/>
      <c r="CA160" s="131">
        <f t="shared" ref="CA160:CA162" si="1610">BZ160*$E160*$F160*$H160*$J160*CA$11</f>
        <v>0</v>
      </c>
      <c r="CB160" s="134"/>
      <c r="CC160" s="131">
        <f t="shared" ref="CC160:CE162" si="1611">CB160*$E160*$F160*$H160*$J160*CC$11</f>
        <v>0</v>
      </c>
      <c r="CD160" s="130"/>
      <c r="CE160" s="131">
        <f t="shared" si="1611"/>
        <v>0</v>
      </c>
      <c r="CF160" s="132"/>
      <c r="CG160" s="131">
        <f t="shared" ref="CG160:CG162" si="1612">CF160*$E160*$F160*$H160*$J160*CG$11</f>
        <v>0</v>
      </c>
      <c r="CH160" s="130"/>
      <c r="CI160" s="131">
        <f t="shared" ref="CI160:CI162" si="1613">CH160*$E160*$F160*$H160*$J160*CI$11</f>
        <v>0</v>
      </c>
      <c r="CJ160" s="130"/>
      <c r="CK160" s="131">
        <f t="shared" ref="CK160:CK162" si="1614">CJ160*$E160*$F160*$H160*$J160*CK$11</f>
        <v>0</v>
      </c>
      <c r="CL160" s="130"/>
      <c r="CM160" s="131">
        <f t="shared" ref="CM160:CM162" si="1615">CL160*$E160*$F160*$H160*$J160*CM$11</f>
        <v>0</v>
      </c>
      <c r="CN160" s="130"/>
      <c r="CO160" s="131">
        <f t="shared" ref="CO160:CO162" si="1616">CN160*$E160*$F160*$H160*$J160*CO$11</f>
        <v>0</v>
      </c>
      <c r="CP160" s="130"/>
      <c r="CQ160" s="135">
        <f>SUM(CP160*$E160*$F160*$H160*$K160*$CQ$11)</f>
        <v>0</v>
      </c>
      <c r="CR160" s="130"/>
      <c r="CS160" s="135">
        <f>SUM(CR160*$E160*$F160*$H160*$K160*$CQ$11)</f>
        <v>0</v>
      </c>
      <c r="CT160" s="130"/>
      <c r="CU160" s="135">
        <f t="shared" ref="CU160:CU162" si="1617">SUM(CT160*$E160*$F160*$H160*$K160*$CQ$11)</f>
        <v>0</v>
      </c>
      <c r="CV160" s="132"/>
      <c r="CW160" s="135">
        <f t="shared" ref="CW160:CW162" si="1618">SUM(CV160*$E160*$F160*$H160*$K160*$CQ$11)</f>
        <v>0</v>
      </c>
      <c r="CX160" s="132"/>
      <c r="CY160" s="135">
        <f t="shared" ref="CY160:CY162" si="1619">SUM(CX160*$E160*$F160*$H160*$K160*$CQ$11)</f>
        <v>0</v>
      </c>
      <c r="CZ160" s="132"/>
      <c r="DA160" s="135">
        <f t="shared" ref="DA160:DA162" si="1620">SUM(CZ160*$E160*$F160*$H160*$K160*$CQ$11)</f>
        <v>0</v>
      </c>
      <c r="DB160" s="130"/>
      <c r="DC160" s="135">
        <f t="shared" ref="DC160:DC162" si="1621">SUM(DB160*$E160*$F160*$H160*$K160*$CQ$11)</f>
        <v>0</v>
      </c>
      <c r="DD160" s="130"/>
      <c r="DE160" s="135">
        <f t="shared" ref="DE160:DE162" si="1622">SUM(DD160*$E160*$F160*$H160*$K160*$CQ$11)</f>
        <v>0</v>
      </c>
      <c r="DF160" s="130">
        <v>0</v>
      </c>
      <c r="DG160" s="135">
        <v>0</v>
      </c>
      <c r="DH160" s="132"/>
      <c r="DI160" s="135">
        <f t="shared" ref="DI160:DI162" si="1623">SUM(DH160*$E160*$F160*$H160*$K160*$CQ$11)</f>
        <v>0</v>
      </c>
      <c r="DJ160" s="130"/>
      <c r="DK160" s="135">
        <f t="shared" ref="DK160:DK162" si="1624">SUM(DJ160*$E160*$F160*$H160*$K160*$CQ$11)</f>
        <v>0</v>
      </c>
      <c r="DL160" s="130"/>
      <c r="DM160" s="135">
        <f t="shared" ref="DM160:DM162" si="1625">SUM(DL160*$E160*$F160*$H160*$K160*$CQ$11)</f>
        <v>0</v>
      </c>
      <c r="DN160" s="130"/>
      <c r="DO160" s="135">
        <f t="shared" ref="DO160:DO162" si="1626">SUM(DN160*$E160*$F160*$H160*$K160*$CQ$11)</f>
        <v>0</v>
      </c>
      <c r="DP160" s="130"/>
      <c r="DQ160" s="135">
        <f t="shared" ref="DQ160:DQ162" si="1627">SUM(DP160*$E160*$F160*$H160*$K160*$CQ$11)</f>
        <v>0</v>
      </c>
      <c r="DR160" s="130"/>
      <c r="DS160" s="135">
        <f t="shared" ref="DS160:DS162" si="1628">SUM(DR160*$E160*$F160*$H160*$K160*$CQ$11)</f>
        <v>0</v>
      </c>
      <c r="DT160" s="130"/>
      <c r="DU160" s="135">
        <f t="shared" ref="DU160:DU162" si="1629">SUM(DT160*$E160*$F160*$H160*$K160*$CQ$11)</f>
        <v>0</v>
      </c>
      <c r="DV160" s="130"/>
      <c r="DW160" s="135">
        <f t="shared" ref="DW160:DW162" si="1630">SUM(DV160*$E160*$F160*$H160*$K160*$CQ$11)</f>
        <v>0</v>
      </c>
      <c r="DX160" s="130"/>
      <c r="DY160" s="135">
        <f t="shared" ref="DY160:DY162" si="1631">SUM(DX160*$E160*$F160*$H160*$K160*$CQ$11)</f>
        <v>0</v>
      </c>
      <c r="DZ160" s="130"/>
      <c r="EA160" s="135">
        <f t="shared" ref="EA160:EA162" si="1632">SUM(DZ160*$E160*$F160*$H160*$L160*EC$11)</f>
        <v>0</v>
      </c>
      <c r="EB160" s="130"/>
      <c r="EC160" s="135">
        <f t="shared" ref="EC160:EC162" si="1633">SUM(EB160*$E160*$F160*$H160*$M160*EC$11)</f>
        <v>0</v>
      </c>
      <c r="ED160" s="130"/>
      <c r="EE160" s="131">
        <f t="shared" ref="EE160:EE162" si="1634">ED160*$E160*$F160*$H160*$J160*EE$11</f>
        <v>0</v>
      </c>
      <c r="EF160" s="130"/>
      <c r="EG160" s="131">
        <f t="shared" ref="EG160:EG162" si="1635">EF160*$E160*$F160*$H160*$J160*EG$11</f>
        <v>0</v>
      </c>
      <c r="EH160" s="130"/>
      <c r="EI160" s="132"/>
      <c r="EJ160" s="130"/>
      <c r="EK160" s="132"/>
      <c r="EL160" s="130"/>
      <c r="EM160" s="131">
        <f t="shared" ref="EM160:EM162" si="1636">EL160*$E160*$F160*$H160*$J160*EM$11</f>
        <v>0</v>
      </c>
      <c r="EN160" s="130"/>
      <c r="EO160" s="131">
        <f t="shared" ref="EO160:EO162" si="1637">EN160*$E160*$F160*$H160*$J160*EO$11</f>
        <v>0</v>
      </c>
      <c r="EP160" s="130"/>
      <c r="EQ160" s="132"/>
      <c r="ER160" s="136"/>
      <c r="ES160" s="136"/>
      <c r="ET160" s="151"/>
      <c r="EU160" s="151"/>
      <c r="EV160" s="151"/>
      <c r="EW160" s="151"/>
      <c r="EX160" s="151"/>
      <c r="EY160" s="151"/>
      <c r="EZ160" s="137">
        <f t="shared" ref="EZ160:FA162" si="1638">SUM(N160,P160,V160,X160,Z160,AB160,AD160,AF160,AH160,AJ160,AL160,AN160,AP160,AR160,AT160,AV160,AX160,AZ160,BB160,BD160,BF160,BH160,BJ160,BL160,BN160,BP160,BR160,BT160,BV160,BX160,BZ160,CB160,CD160,CF160,CH160,CJ160,CL160,CN160,CP160,CR160,CT160,CV160,CX160,CZ160,DB160,DD160,DF160,DH160,DJ160,DL160,DN160,DP160,DR160,DT160,DV160,DX160,DZ160,EB160,ED160,EF160,EH160,EJ160,EL160,EN160,EP160,ER160,ET160,EV160)</f>
        <v>2</v>
      </c>
      <c r="FA160" s="137">
        <f t="shared" si="1638"/>
        <v>77434.559999999998</v>
      </c>
    </row>
    <row r="161" spans="1:157" s="2" customFormat="1" ht="15.75" customHeight="1" x14ac:dyDescent="0.25">
      <c r="A161" s="122"/>
      <c r="B161" s="122">
        <v>124</v>
      </c>
      <c r="C161" s="123" t="s">
        <v>457</v>
      </c>
      <c r="D161" s="215" t="s">
        <v>458</v>
      </c>
      <c r="E161" s="125">
        <v>15030</v>
      </c>
      <c r="F161" s="126">
        <v>2.1800000000000002</v>
      </c>
      <c r="G161" s="127"/>
      <c r="H161" s="128">
        <v>1</v>
      </c>
      <c r="I161" s="194"/>
      <c r="J161" s="183">
        <v>1.4</v>
      </c>
      <c r="K161" s="183">
        <v>1.68</v>
      </c>
      <c r="L161" s="183">
        <v>2.23</v>
      </c>
      <c r="M161" s="186">
        <v>2.57</v>
      </c>
      <c r="N161" s="130"/>
      <c r="O161" s="131">
        <f t="shared" si="1584"/>
        <v>0</v>
      </c>
      <c r="P161" s="187"/>
      <c r="Q161" s="131">
        <f t="shared" si="1584"/>
        <v>0</v>
      </c>
      <c r="R161" s="131"/>
      <c r="S161" s="131">
        <v>0</v>
      </c>
      <c r="T161" s="131"/>
      <c r="U161" s="131"/>
      <c r="V161" s="132"/>
      <c r="W161" s="131">
        <f t="shared" si="1585"/>
        <v>0</v>
      </c>
      <c r="X161" s="130"/>
      <c r="Y161" s="131">
        <f t="shared" si="1586"/>
        <v>0</v>
      </c>
      <c r="Z161" s="130"/>
      <c r="AA161" s="131">
        <f t="shared" si="1587"/>
        <v>0</v>
      </c>
      <c r="AB161" s="130"/>
      <c r="AC161" s="131">
        <f t="shared" si="1588"/>
        <v>0</v>
      </c>
      <c r="AD161" s="132"/>
      <c r="AE161" s="131">
        <f t="shared" si="1589"/>
        <v>0</v>
      </c>
      <c r="AF161" s="132"/>
      <c r="AG161" s="131">
        <f t="shared" si="1590"/>
        <v>0</v>
      </c>
      <c r="AH161" s="132"/>
      <c r="AI161" s="131">
        <f t="shared" si="1591"/>
        <v>0</v>
      </c>
      <c r="AJ161" s="132"/>
      <c r="AK161" s="132"/>
      <c r="AL161" s="132"/>
      <c r="AM161" s="132">
        <v>0</v>
      </c>
      <c r="AN161" s="130"/>
      <c r="AO161" s="131">
        <f t="shared" si="1592"/>
        <v>0</v>
      </c>
      <c r="AP161" s="132"/>
      <c r="AQ161" s="131">
        <f t="shared" si="1593"/>
        <v>0</v>
      </c>
      <c r="AR161" s="130"/>
      <c r="AS161" s="131">
        <f t="shared" si="1594"/>
        <v>0</v>
      </c>
      <c r="AT161" s="130"/>
      <c r="AU161" s="131">
        <f t="shared" si="1595"/>
        <v>0</v>
      </c>
      <c r="AV161" s="132"/>
      <c r="AW161" s="131">
        <f t="shared" si="1596"/>
        <v>0</v>
      </c>
      <c r="AX161" s="132"/>
      <c r="AY161" s="131">
        <f t="shared" si="1597"/>
        <v>0</v>
      </c>
      <c r="AZ161" s="130"/>
      <c r="BA161" s="131">
        <f t="shared" si="1598"/>
        <v>0</v>
      </c>
      <c r="BB161" s="188"/>
      <c r="BC161" s="131">
        <f t="shared" si="1599"/>
        <v>0</v>
      </c>
      <c r="BD161" s="130"/>
      <c r="BE161" s="131">
        <f t="shared" si="1600"/>
        <v>0</v>
      </c>
      <c r="BF161" s="130"/>
      <c r="BG161" s="131">
        <f t="shared" si="1601"/>
        <v>0</v>
      </c>
      <c r="BH161" s="130"/>
      <c r="BI161" s="131">
        <f t="shared" si="1602"/>
        <v>0</v>
      </c>
      <c r="BJ161" s="132">
        <v>0</v>
      </c>
      <c r="BK161" s="132">
        <v>0</v>
      </c>
      <c r="BL161" s="130"/>
      <c r="BM161" s="131">
        <f t="shared" si="1603"/>
        <v>0</v>
      </c>
      <c r="BN161" s="130"/>
      <c r="BO161" s="131">
        <f t="shared" si="1604"/>
        <v>0</v>
      </c>
      <c r="BP161" s="130"/>
      <c r="BQ161" s="131">
        <f t="shared" si="1605"/>
        <v>0</v>
      </c>
      <c r="BR161" s="130"/>
      <c r="BS161" s="131">
        <f t="shared" si="1606"/>
        <v>0</v>
      </c>
      <c r="BT161" s="130"/>
      <c r="BU161" s="131">
        <f t="shared" si="1607"/>
        <v>0</v>
      </c>
      <c r="BV161" s="130"/>
      <c r="BW161" s="131">
        <f t="shared" si="1608"/>
        <v>0</v>
      </c>
      <c r="BX161" s="130"/>
      <c r="BY161" s="131">
        <f t="shared" si="1609"/>
        <v>0</v>
      </c>
      <c r="BZ161" s="130"/>
      <c r="CA161" s="131">
        <f t="shared" si="1610"/>
        <v>0</v>
      </c>
      <c r="CB161" s="134"/>
      <c r="CC161" s="131">
        <f t="shared" si="1611"/>
        <v>0</v>
      </c>
      <c r="CD161" s="130"/>
      <c r="CE161" s="131">
        <f t="shared" si="1611"/>
        <v>0</v>
      </c>
      <c r="CF161" s="132"/>
      <c r="CG161" s="131">
        <f t="shared" si="1612"/>
        <v>0</v>
      </c>
      <c r="CH161" s="130"/>
      <c r="CI161" s="131">
        <f t="shared" si="1613"/>
        <v>0</v>
      </c>
      <c r="CJ161" s="130"/>
      <c r="CK161" s="131">
        <f t="shared" si="1614"/>
        <v>0</v>
      </c>
      <c r="CL161" s="130"/>
      <c r="CM161" s="131">
        <f t="shared" si="1615"/>
        <v>0</v>
      </c>
      <c r="CN161" s="151"/>
      <c r="CO161" s="131">
        <f t="shared" si="1616"/>
        <v>0</v>
      </c>
      <c r="CP161" s="130"/>
      <c r="CQ161" s="135">
        <f>SUM(CP161*$E161*$F161*$H161*$K161*$CQ$11)</f>
        <v>0</v>
      </c>
      <c r="CR161" s="130"/>
      <c r="CS161" s="135">
        <f>SUM(CR161*$E161*$F161*$H161*$K161*$CQ$11)</f>
        <v>0</v>
      </c>
      <c r="CT161" s="130"/>
      <c r="CU161" s="135">
        <f t="shared" si="1617"/>
        <v>0</v>
      </c>
      <c r="CV161" s="132"/>
      <c r="CW161" s="135">
        <f t="shared" si="1618"/>
        <v>0</v>
      </c>
      <c r="CX161" s="132"/>
      <c r="CY161" s="135">
        <f t="shared" si="1619"/>
        <v>0</v>
      </c>
      <c r="CZ161" s="132"/>
      <c r="DA161" s="135">
        <f t="shared" si="1620"/>
        <v>0</v>
      </c>
      <c r="DB161" s="130"/>
      <c r="DC161" s="135">
        <f t="shared" si="1621"/>
        <v>0</v>
      </c>
      <c r="DD161" s="130"/>
      <c r="DE161" s="135">
        <f t="shared" si="1622"/>
        <v>0</v>
      </c>
      <c r="DF161" s="130">
        <v>0</v>
      </c>
      <c r="DG161" s="135">
        <v>0</v>
      </c>
      <c r="DH161" s="132"/>
      <c r="DI161" s="135">
        <f t="shared" si="1623"/>
        <v>0</v>
      </c>
      <c r="DJ161" s="130"/>
      <c r="DK161" s="135">
        <f t="shared" si="1624"/>
        <v>0</v>
      </c>
      <c r="DL161" s="130"/>
      <c r="DM161" s="135">
        <f t="shared" si="1625"/>
        <v>0</v>
      </c>
      <c r="DN161" s="130"/>
      <c r="DO161" s="135">
        <f t="shared" si="1626"/>
        <v>0</v>
      </c>
      <c r="DP161" s="130"/>
      <c r="DQ161" s="135">
        <f t="shared" si="1627"/>
        <v>0</v>
      </c>
      <c r="DR161" s="130"/>
      <c r="DS161" s="135">
        <f t="shared" si="1628"/>
        <v>0</v>
      </c>
      <c r="DT161" s="130"/>
      <c r="DU161" s="135">
        <f t="shared" si="1629"/>
        <v>0</v>
      </c>
      <c r="DV161" s="130"/>
      <c r="DW161" s="135">
        <f t="shared" si="1630"/>
        <v>0</v>
      </c>
      <c r="DX161" s="130"/>
      <c r="DY161" s="135">
        <f t="shared" si="1631"/>
        <v>0</v>
      </c>
      <c r="DZ161" s="130"/>
      <c r="EA161" s="135">
        <f t="shared" si="1632"/>
        <v>0</v>
      </c>
      <c r="EB161" s="130"/>
      <c r="EC161" s="135">
        <f t="shared" si="1633"/>
        <v>0</v>
      </c>
      <c r="ED161" s="130"/>
      <c r="EE161" s="131">
        <f t="shared" si="1634"/>
        <v>0</v>
      </c>
      <c r="EF161" s="130"/>
      <c r="EG161" s="131">
        <f t="shared" si="1635"/>
        <v>0</v>
      </c>
      <c r="EH161" s="130"/>
      <c r="EI161" s="132"/>
      <c r="EJ161" s="130"/>
      <c r="EK161" s="132"/>
      <c r="EL161" s="130"/>
      <c r="EM161" s="131">
        <f t="shared" si="1636"/>
        <v>0</v>
      </c>
      <c r="EN161" s="130"/>
      <c r="EO161" s="131">
        <f t="shared" si="1637"/>
        <v>0</v>
      </c>
      <c r="EP161" s="130"/>
      <c r="EQ161" s="132"/>
      <c r="ER161" s="136"/>
      <c r="ES161" s="136"/>
      <c r="ET161" s="130"/>
      <c r="EU161" s="130"/>
      <c r="EV161" s="130"/>
      <c r="EW161" s="130"/>
      <c r="EX161" s="130"/>
      <c r="EY161" s="130"/>
      <c r="EZ161" s="137">
        <f t="shared" si="1638"/>
        <v>0</v>
      </c>
      <c r="FA161" s="137">
        <f t="shared" si="1638"/>
        <v>0</v>
      </c>
    </row>
    <row r="162" spans="1:157" s="2" customFormat="1" ht="15.75" customHeight="1" x14ac:dyDescent="0.25">
      <c r="A162" s="122"/>
      <c r="B162" s="122">
        <v>125</v>
      </c>
      <c r="C162" s="123" t="s">
        <v>459</v>
      </c>
      <c r="D162" s="215" t="s">
        <v>460</v>
      </c>
      <c r="E162" s="125">
        <v>15030</v>
      </c>
      <c r="F162" s="126">
        <v>4.3099999999999996</v>
      </c>
      <c r="G162" s="127"/>
      <c r="H162" s="128">
        <v>1</v>
      </c>
      <c r="I162" s="194"/>
      <c r="J162" s="183">
        <v>1.4</v>
      </c>
      <c r="K162" s="183">
        <v>1.68</v>
      </c>
      <c r="L162" s="183">
        <v>2.23</v>
      </c>
      <c r="M162" s="186">
        <v>2.57</v>
      </c>
      <c r="N162" s="130"/>
      <c r="O162" s="131">
        <f t="shared" si="1584"/>
        <v>0</v>
      </c>
      <c r="P162" s="187"/>
      <c r="Q162" s="131">
        <f t="shared" si="1584"/>
        <v>0</v>
      </c>
      <c r="R162" s="131"/>
      <c r="S162" s="131">
        <v>0</v>
      </c>
      <c r="T162" s="131">
        <v>0</v>
      </c>
      <c r="U162" s="131">
        <v>0</v>
      </c>
      <c r="V162" s="132"/>
      <c r="W162" s="131">
        <f t="shared" si="1585"/>
        <v>0</v>
      </c>
      <c r="X162" s="130"/>
      <c r="Y162" s="131">
        <f t="shared" si="1586"/>
        <v>0</v>
      </c>
      <c r="Z162" s="130"/>
      <c r="AA162" s="131">
        <f t="shared" si="1587"/>
        <v>0</v>
      </c>
      <c r="AB162" s="130"/>
      <c r="AC162" s="131">
        <f t="shared" si="1588"/>
        <v>0</v>
      </c>
      <c r="AD162" s="132"/>
      <c r="AE162" s="131">
        <f t="shared" si="1589"/>
        <v>0</v>
      </c>
      <c r="AF162" s="132"/>
      <c r="AG162" s="131">
        <f t="shared" si="1590"/>
        <v>0</v>
      </c>
      <c r="AH162" s="132"/>
      <c r="AI162" s="131">
        <f t="shared" si="1591"/>
        <v>0</v>
      </c>
      <c r="AJ162" s="132"/>
      <c r="AK162" s="135">
        <f>SUM(AJ162*$E162*$F162*$H162*$K162*$AK$11)</f>
        <v>0</v>
      </c>
      <c r="AL162" s="132"/>
      <c r="AM162" s="132">
        <v>0</v>
      </c>
      <c r="AN162" s="130">
        <v>106</v>
      </c>
      <c r="AO162" s="131">
        <f t="shared" si="1592"/>
        <v>9613248.1199999992</v>
      </c>
      <c r="AP162" s="132"/>
      <c r="AQ162" s="131">
        <f t="shared" si="1593"/>
        <v>0</v>
      </c>
      <c r="AR162" s="130"/>
      <c r="AS162" s="131">
        <f t="shared" si="1594"/>
        <v>0</v>
      </c>
      <c r="AT162" s="130"/>
      <c r="AU162" s="131">
        <f t="shared" si="1595"/>
        <v>0</v>
      </c>
      <c r="AV162" s="132"/>
      <c r="AW162" s="131">
        <f t="shared" si="1596"/>
        <v>0</v>
      </c>
      <c r="AX162" s="132"/>
      <c r="AY162" s="131">
        <f t="shared" si="1597"/>
        <v>0</v>
      </c>
      <c r="AZ162" s="130"/>
      <c r="BA162" s="131">
        <f t="shared" si="1598"/>
        <v>0</v>
      </c>
      <c r="BB162" s="188">
        <v>65</v>
      </c>
      <c r="BC162" s="131">
        <f t="shared" si="1599"/>
        <v>5894916.2999999998</v>
      </c>
      <c r="BD162" s="130"/>
      <c r="BE162" s="131">
        <f t="shared" si="1600"/>
        <v>0</v>
      </c>
      <c r="BF162" s="130"/>
      <c r="BG162" s="131">
        <f t="shared" si="1601"/>
        <v>0</v>
      </c>
      <c r="BH162" s="130"/>
      <c r="BI162" s="131">
        <f t="shared" si="1602"/>
        <v>0</v>
      </c>
      <c r="BJ162" s="132">
        <v>0</v>
      </c>
      <c r="BK162" s="132">
        <v>0</v>
      </c>
      <c r="BL162" s="130"/>
      <c r="BM162" s="131">
        <f t="shared" si="1603"/>
        <v>0</v>
      </c>
      <c r="BN162" s="130"/>
      <c r="BO162" s="131">
        <f t="shared" si="1604"/>
        <v>0</v>
      </c>
      <c r="BP162" s="130"/>
      <c r="BQ162" s="131">
        <f t="shared" si="1605"/>
        <v>0</v>
      </c>
      <c r="BR162" s="130"/>
      <c r="BS162" s="131">
        <f t="shared" si="1606"/>
        <v>0</v>
      </c>
      <c r="BT162" s="130"/>
      <c r="BU162" s="131">
        <f t="shared" si="1607"/>
        <v>0</v>
      </c>
      <c r="BV162" s="130"/>
      <c r="BW162" s="131">
        <f t="shared" si="1608"/>
        <v>0</v>
      </c>
      <c r="BX162" s="130"/>
      <c r="BY162" s="131">
        <f t="shared" si="1609"/>
        <v>0</v>
      </c>
      <c r="BZ162" s="130"/>
      <c r="CA162" s="131">
        <f t="shared" si="1610"/>
        <v>0</v>
      </c>
      <c r="CB162" s="134"/>
      <c r="CC162" s="131">
        <f t="shared" si="1611"/>
        <v>0</v>
      </c>
      <c r="CD162" s="130"/>
      <c r="CE162" s="131">
        <f t="shared" si="1611"/>
        <v>0</v>
      </c>
      <c r="CF162" s="132"/>
      <c r="CG162" s="131">
        <f t="shared" si="1612"/>
        <v>0</v>
      </c>
      <c r="CH162" s="130"/>
      <c r="CI162" s="131">
        <f t="shared" si="1613"/>
        <v>0</v>
      </c>
      <c r="CJ162" s="130"/>
      <c r="CK162" s="131">
        <f t="shared" si="1614"/>
        <v>0</v>
      </c>
      <c r="CL162" s="130"/>
      <c r="CM162" s="131">
        <f t="shared" si="1615"/>
        <v>0</v>
      </c>
      <c r="CN162" s="151"/>
      <c r="CO162" s="131">
        <f t="shared" si="1616"/>
        <v>0</v>
      </c>
      <c r="CP162" s="130"/>
      <c r="CQ162" s="135">
        <f>SUM(CP162*$E162*$F162*$H162*$K162*$CQ$11)</f>
        <v>0</v>
      </c>
      <c r="CR162" s="130"/>
      <c r="CS162" s="135">
        <f>SUM(CR162*$E162*$F162*$H162*$K162*$CQ$11)</f>
        <v>0</v>
      </c>
      <c r="CT162" s="130"/>
      <c r="CU162" s="135">
        <f t="shared" si="1617"/>
        <v>0</v>
      </c>
      <c r="CV162" s="132"/>
      <c r="CW162" s="135">
        <f t="shared" si="1618"/>
        <v>0</v>
      </c>
      <c r="CX162" s="132"/>
      <c r="CY162" s="135">
        <f t="shared" si="1619"/>
        <v>0</v>
      </c>
      <c r="CZ162" s="132"/>
      <c r="DA162" s="135">
        <f t="shared" si="1620"/>
        <v>0</v>
      </c>
      <c r="DB162" s="130"/>
      <c r="DC162" s="135">
        <f t="shared" si="1621"/>
        <v>0</v>
      </c>
      <c r="DD162" s="130"/>
      <c r="DE162" s="135">
        <f t="shared" si="1622"/>
        <v>0</v>
      </c>
      <c r="DF162" s="130">
        <v>0</v>
      </c>
      <c r="DG162" s="135">
        <v>0</v>
      </c>
      <c r="DH162" s="132"/>
      <c r="DI162" s="135">
        <f t="shared" si="1623"/>
        <v>0</v>
      </c>
      <c r="DJ162" s="130"/>
      <c r="DK162" s="135">
        <f t="shared" si="1624"/>
        <v>0</v>
      </c>
      <c r="DL162" s="130"/>
      <c r="DM162" s="135">
        <f t="shared" si="1625"/>
        <v>0</v>
      </c>
      <c r="DN162" s="130"/>
      <c r="DO162" s="135">
        <f t="shared" si="1626"/>
        <v>0</v>
      </c>
      <c r="DP162" s="130"/>
      <c r="DQ162" s="135">
        <f t="shared" si="1627"/>
        <v>0</v>
      </c>
      <c r="DR162" s="130"/>
      <c r="DS162" s="135">
        <f t="shared" si="1628"/>
        <v>0</v>
      </c>
      <c r="DT162" s="130"/>
      <c r="DU162" s="135">
        <f t="shared" si="1629"/>
        <v>0</v>
      </c>
      <c r="DV162" s="130"/>
      <c r="DW162" s="135">
        <f t="shared" si="1630"/>
        <v>0</v>
      </c>
      <c r="DX162" s="130"/>
      <c r="DY162" s="135">
        <f t="shared" si="1631"/>
        <v>0</v>
      </c>
      <c r="DZ162" s="130"/>
      <c r="EA162" s="135">
        <f t="shared" si="1632"/>
        <v>0</v>
      </c>
      <c r="EB162" s="130"/>
      <c r="EC162" s="135">
        <f t="shared" si="1633"/>
        <v>0</v>
      </c>
      <c r="ED162" s="130"/>
      <c r="EE162" s="131">
        <f t="shared" si="1634"/>
        <v>0</v>
      </c>
      <c r="EF162" s="130"/>
      <c r="EG162" s="131">
        <f t="shared" si="1635"/>
        <v>0</v>
      </c>
      <c r="EH162" s="130"/>
      <c r="EI162" s="132"/>
      <c r="EJ162" s="130"/>
      <c r="EK162" s="132"/>
      <c r="EL162" s="130"/>
      <c r="EM162" s="131">
        <f t="shared" si="1636"/>
        <v>0</v>
      </c>
      <c r="EN162" s="130"/>
      <c r="EO162" s="131">
        <f t="shared" si="1637"/>
        <v>0</v>
      </c>
      <c r="EP162" s="130"/>
      <c r="EQ162" s="132"/>
      <c r="ER162" s="136"/>
      <c r="ES162" s="136"/>
      <c r="ET162" s="130"/>
      <c r="EU162" s="130"/>
      <c r="EV162" s="130"/>
      <c r="EW162" s="130"/>
      <c r="EX162" s="130"/>
      <c r="EY162" s="130"/>
      <c r="EZ162" s="137">
        <f t="shared" si="1638"/>
        <v>171</v>
      </c>
      <c r="FA162" s="137">
        <f t="shared" si="1638"/>
        <v>15508164.419999998</v>
      </c>
    </row>
    <row r="163" spans="1:157" s="181" customFormat="1" ht="15" customHeight="1" x14ac:dyDescent="0.25">
      <c r="A163" s="112">
        <v>26</v>
      </c>
      <c r="B163" s="112"/>
      <c r="C163" s="192" t="s">
        <v>461</v>
      </c>
      <c r="D163" s="216" t="s">
        <v>462</v>
      </c>
      <c r="E163" s="125">
        <v>15030</v>
      </c>
      <c r="F163" s="190"/>
      <c r="G163" s="127"/>
      <c r="H163" s="115"/>
      <c r="I163" s="177"/>
      <c r="J163" s="191">
        <v>1.4</v>
      </c>
      <c r="K163" s="191">
        <v>1.68</v>
      </c>
      <c r="L163" s="191">
        <v>2.23</v>
      </c>
      <c r="M163" s="179">
        <v>2.57</v>
      </c>
      <c r="N163" s="159">
        <f t="shared" ref="N163:BY163" si="1639">N164</f>
        <v>0</v>
      </c>
      <c r="O163" s="159">
        <f t="shared" si="1639"/>
        <v>0</v>
      </c>
      <c r="P163" s="159">
        <f t="shared" si="1639"/>
        <v>0</v>
      </c>
      <c r="Q163" s="159">
        <f t="shared" si="1639"/>
        <v>0</v>
      </c>
      <c r="R163" s="159">
        <v>0</v>
      </c>
      <c r="S163" s="159">
        <v>0</v>
      </c>
      <c r="T163" s="159">
        <v>0</v>
      </c>
      <c r="U163" s="159">
        <v>0</v>
      </c>
      <c r="V163" s="159">
        <f t="shared" si="1639"/>
        <v>0</v>
      </c>
      <c r="W163" s="159">
        <f t="shared" si="1639"/>
        <v>0</v>
      </c>
      <c r="X163" s="159">
        <f t="shared" si="1639"/>
        <v>0</v>
      </c>
      <c r="Y163" s="159">
        <f t="shared" si="1639"/>
        <v>0</v>
      </c>
      <c r="Z163" s="159">
        <f t="shared" si="1639"/>
        <v>0</v>
      </c>
      <c r="AA163" s="159">
        <f t="shared" si="1639"/>
        <v>0</v>
      </c>
      <c r="AB163" s="159">
        <f t="shared" si="1639"/>
        <v>0</v>
      </c>
      <c r="AC163" s="159">
        <f t="shared" si="1639"/>
        <v>0</v>
      </c>
      <c r="AD163" s="159">
        <f t="shared" si="1639"/>
        <v>0</v>
      </c>
      <c r="AE163" s="159">
        <f t="shared" si="1639"/>
        <v>0</v>
      </c>
      <c r="AF163" s="159">
        <f t="shared" si="1639"/>
        <v>0</v>
      </c>
      <c r="AG163" s="159">
        <f t="shared" si="1639"/>
        <v>0</v>
      </c>
      <c r="AH163" s="159">
        <f t="shared" si="1639"/>
        <v>0</v>
      </c>
      <c r="AI163" s="159">
        <f t="shared" si="1639"/>
        <v>0</v>
      </c>
      <c r="AJ163" s="159">
        <f t="shared" si="1639"/>
        <v>0</v>
      </c>
      <c r="AK163" s="159">
        <f t="shared" si="1639"/>
        <v>0</v>
      </c>
      <c r="AL163" s="159">
        <f t="shared" si="1639"/>
        <v>0</v>
      </c>
      <c r="AM163" s="159">
        <f t="shared" si="1639"/>
        <v>0</v>
      </c>
      <c r="AN163" s="159">
        <f t="shared" si="1639"/>
        <v>0</v>
      </c>
      <c r="AO163" s="159">
        <f t="shared" si="1639"/>
        <v>0</v>
      </c>
      <c r="AP163" s="159">
        <f t="shared" si="1639"/>
        <v>0</v>
      </c>
      <c r="AQ163" s="159">
        <f t="shared" si="1639"/>
        <v>0</v>
      </c>
      <c r="AR163" s="159">
        <f t="shared" si="1639"/>
        <v>0</v>
      </c>
      <c r="AS163" s="159">
        <f t="shared" si="1639"/>
        <v>0</v>
      </c>
      <c r="AT163" s="159">
        <f t="shared" si="1639"/>
        <v>0</v>
      </c>
      <c r="AU163" s="159">
        <f t="shared" si="1639"/>
        <v>0</v>
      </c>
      <c r="AV163" s="159">
        <f t="shared" si="1639"/>
        <v>0</v>
      </c>
      <c r="AW163" s="159">
        <f t="shared" si="1639"/>
        <v>0</v>
      </c>
      <c r="AX163" s="159">
        <f t="shared" si="1639"/>
        <v>0</v>
      </c>
      <c r="AY163" s="159">
        <f t="shared" si="1639"/>
        <v>0</v>
      </c>
      <c r="AZ163" s="159">
        <f t="shared" si="1639"/>
        <v>0</v>
      </c>
      <c r="BA163" s="159">
        <f t="shared" si="1639"/>
        <v>0</v>
      </c>
      <c r="BB163" s="159">
        <f t="shared" si="1639"/>
        <v>0</v>
      </c>
      <c r="BC163" s="159">
        <f t="shared" si="1639"/>
        <v>0</v>
      </c>
      <c r="BD163" s="159">
        <f t="shared" si="1639"/>
        <v>0</v>
      </c>
      <c r="BE163" s="159">
        <f t="shared" si="1639"/>
        <v>0</v>
      </c>
      <c r="BF163" s="159">
        <f t="shared" si="1639"/>
        <v>0</v>
      </c>
      <c r="BG163" s="159">
        <f t="shared" si="1639"/>
        <v>0</v>
      </c>
      <c r="BH163" s="159">
        <f t="shared" si="1639"/>
        <v>0</v>
      </c>
      <c r="BI163" s="159">
        <f t="shared" si="1639"/>
        <v>0</v>
      </c>
      <c r="BJ163" s="121">
        <v>0</v>
      </c>
      <c r="BK163" s="121">
        <v>0</v>
      </c>
      <c r="BL163" s="159">
        <f t="shared" si="1639"/>
        <v>0</v>
      </c>
      <c r="BM163" s="159">
        <f t="shared" si="1639"/>
        <v>0</v>
      </c>
      <c r="BN163" s="159">
        <f t="shared" si="1639"/>
        <v>0</v>
      </c>
      <c r="BO163" s="159">
        <f t="shared" si="1639"/>
        <v>0</v>
      </c>
      <c r="BP163" s="159">
        <f t="shared" si="1639"/>
        <v>0</v>
      </c>
      <c r="BQ163" s="159">
        <f t="shared" si="1639"/>
        <v>0</v>
      </c>
      <c r="BR163" s="159">
        <f t="shared" si="1639"/>
        <v>0</v>
      </c>
      <c r="BS163" s="159">
        <f t="shared" si="1639"/>
        <v>0</v>
      </c>
      <c r="BT163" s="159">
        <f t="shared" si="1639"/>
        <v>0</v>
      </c>
      <c r="BU163" s="159">
        <f t="shared" si="1639"/>
        <v>0</v>
      </c>
      <c r="BV163" s="159">
        <f t="shared" si="1639"/>
        <v>0</v>
      </c>
      <c r="BW163" s="159">
        <f t="shared" si="1639"/>
        <v>0</v>
      </c>
      <c r="BX163" s="159">
        <f t="shared" si="1639"/>
        <v>0</v>
      </c>
      <c r="BY163" s="159">
        <f t="shared" si="1639"/>
        <v>0</v>
      </c>
      <c r="BZ163" s="159">
        <f t="shared" ref="BZ163:EK163" si="1640">BZ164</f>
        <v>0</v>
      </c>
      <c r="CA163" s="159">
        <f t="shared" si="1640"/>
        <v>0</v>
      </c>
      <c r="CB163" s="159">
        <f t="shared" si="1640"/>
        <v>0</v>
      </c>
      <c r="CC163" s="159">
        <f t="shared" si="1640"/>
        <v>0</v>
      </c>
      <c r="CD163" s="159">
        <f t="shared" si="1640"/>
        <v>0</v>
      </c>
      <c r="CE163" s="159">
        <f t="shared" si="1640"/>
        <v>0</v>
      </c>
      <c r="CF163" s="159">
        <f t="shared" si="1640"/>
        <v>0</v>
      </c>
      <c r="CG163" s="159">
        <f t="shared" si="1640"/>
        <v>0</v>
      </c>
      <c r="CH163" s="159">
        <f t="shared" si="1640"/>
        <v>0</v>
      </c>
      <c r="CI163" s="159">
        <f t="shared" si="1640"/>
        <v>0</v>
      </c>
      <c r="CJ163" s="159">
        <f t="shared" si="1640"/>
        <v>0</v>
      </c>
      <c r="CK163" s="159">
        <f t="shared" si="1640"/>
        <v>0</v>
      </c>
      <c r="CL163" s="159">
        <f t="shared" si="1640"/>
        <v>0</v>
      </c>
      <c r="CM163" s="159">
        <f t="shared" si="1640"/>
        <v>0</v>
      </c>
      <c r="CN163" s="159">
        <f t="shared" si="1640"/>
        <v>0</v>
      </c>
      <c r="CO163" s="159">
        <f t="shared" si="1640"/>
        <v>0</v>
      </c>
      <c r="CP163" s="159">
        <f t="shared" si="1640"/>
        <v>0</v>
      </c>
      <c r="CQ163" s="159">
        <f t="shared" si="1640"/>
        <v>0</v>
      </c>
      <c r="CR163" s="159">
        <f t="shared" si="1640"/>
        <v>0</v>
      </c>
      <c r="CS163" s="159">
        <f t="shared" si="1640"/>
        <v>0</v>
      </c>
      <c r="CT163" s="159">
        <f t="shared" si="1640"/>
        <v>0</v>
      </c>
      <c r="CU163" s="159">
        <f t="shared" si="1640"/>
        <v>0</v>
      </c>
      <c r="CV163" s="159">
        <f t="shared" si="1640"/>
        <v>0</v>
      </c>
      <c r="CW163" s="159">
        <f t="shared" si="1640"/>
        <v>0</v>
      </c>
      <c r="CX163" s="159">
        <f t="shared" si="1640"/>
        <v>0</v>
      </c>
      <c r="CY163" s="159">
        <f t="shared" si="1640"/>
        <v>0</v>
      </c>
      <c r="CZ163" s="159">
        <f t="shared" si="1640"/>
        <v>0</v>
      </c>
      <c r="DA163" s="159">
        <f t="shared" si="1640"/>
        <v>0</v>
      </c>
      <c r="DB163" s="159">
        <f t="shared" si="1640"/>
        <v>0</v>
      </c>
      <c r="DC163" s="159">
        <f t="shared" si="1640"/>
        <v>0</v>
      </c>
      <c r="DD163" s="159">
        <f t="shared" si="1640"/>
        <v>0</v>
      </c>
      <c r="DE163" s="159">
        <f t="shared" si="1640"/>
        <v>0</v>
      </c>
      <c r="DF163" s="159">
        <v>0</v>
      </c>
      <c r="DG163" s="159">
        <v>0</v>
      </c>
      <c r="DH163" s="159">
        <f t="shared" si="1640"/>
        <v>0</v>
      </c>
      <c r="DI163" s="159">
        <f t="shared" si="1640"/>
        <v>0</v>
      </c>
      <c r="DJ163" s="159">
        <f t="shared" si="1640"/>
        <v>0</v>
      </c>
      <c r="DK163" s="159">
        <f t="shared" si="1640"/>
        <v>0</v>
      </c>
      <c r="DL163" s="159">
        <f t="shared" si="1640"/>
        <v>1</v>
      </c>
      <c r="DM163" s="159">
        <f t="shared" si="1640"/>
        <v>24745.392</v>
      </c>
      <c r="DN163" s="159">
        <f t="shared" si="1640"/>
        <v>0</v>
      </c>
      <c r="DO163" s="159">
        <f t="shared" si="1640"/>
        <v>0</v>
      </c>
      <c r="DP163" s="159">
        <f t="shared" si="1640"/>
        <v>0</v>
      </c>
      <c r="DQ163" s="159">
        <f t="shared" si="1640"/>
        <v>0</v>
      </c>
      <c r="DR163" s="159">
        <f t="shared" si="1640"/>
        <v>0</v>
      </c>
      <c r="DS163" s="159">
        <f t="shared" si="1640"/>
        <v>0</v>
      </c>
      <c r="DT163" s="159">
        <f t="shared" si="1640"/>
        <v>0</v>
      </c>
      <c r="DU163" s="159">
        <f t="shared" si="1640"/>
        <v>0</v>
      </c>
      <c r="DV163" s="159">
        <f t="shared" si="1640"/>
        <v>0</v>
      </c>
      <c r="DW163" s="159">
        <f t="shared" si="1640"/>
        <v>0</v>
      </c>
      <c r="DX163" s="159">
        <f t="shared" si="1640"/>
        <v>0</v>
      </c>
      <c r="DY163" s="159">
        <f t="shared" si="1640"/>
        <v>0</v>
      </c>
      <c r="DZ163" s="159">
        <f t="shared" si="1640"/>
        <v>0</v>
      </c>
      <c r="EA163" s="159">
        <f t="shared" si="1640"/>
        <v>0</v>
      </c>
      <c r="EB163" s="159">
        <f t="shared" si="1640"/>
        <v>0</v>
      </c>
      <c r="EC163" s="159">
        <f t="shared" si="1640"/>
        <v>0</v>
      </c>
      <c r="ED163" s="159">
        <f t="shared" si="1640"/>
        <v>0</v>
      </c>
      <c r="EE163" s="159">
        <f t="shared" si="1640"/>
        <v>0</v>
      </c>
      <c r="EF163" s="159">
        <f t="shared" si="1640"/>
        <v>0</v>
      </c>
      <c r="EG163" s="159">
        <f t="shared" si="1640"/>
        <v>0</v>
      </c>
      <c r="EH163" s="159">
        <f t="shared" si="1640"/>
        <v>0</v>
      </c>
      <c r="EI163" s="159">
        <f t="shared" si="1640"/>
        <v>0</v>
      </c>
      <c r="EJ163" s="159">
        <f t="shared" si="1640"/>
        <v>0</v>
      </c>
      <c r="EK163" s="159">
        <f t="shared" si="1640"/>
        <v>0</v>
      </c>
      <c r="EL163" s="159">
        <f t="shared" ref="EL163:EW163" si="1641">EL164</f>
        <v>0</v>
      </c>
      <c r="EM163" s="159">
        <f t="shared" si="1641"/>
        <v>0</v>
      </c>
      <c r="EN163" s="159">
        <f t="shared" si="1641"/>
        <v>0</v>
      </c>
      <c r="EO163" s="159">
        <f t="shared" si="1641"/>
        <v>0</v>
      </c>
      <c r="EP163" s="159">
        <f t="shared" si="1641"/>
        <v>0</v>
      </c>
      <c r="EQ163" s="159">
        <f t="shared" si="1641"/>
        <v>0</v>
      </c>
      <c r="ER163" s="159">
        <f t="shared" si="1641"/>
        <v>0</v>
      </c>
      <c r="ES163" s="159">
        <f t="shared" si="1641"/>
        <v>0</v>
      </c>
      <c r="ET163" s="159">
        <f t="shared" si="1641"/>
        <v>0</v>
      </c>
      <c r="EU163" s="159">
        <f t="shared" si="1641"/>
        <v>0</v>
      </c>
      <c r="EV163" s="159">
        <f t="shared" si="1641"/>
        <v>0</v>
      </c>
      <c r="EW163" s="159">
        <f t="shared" si="1641"/>
        <v>0</v>
      </c>
      <c r="EX163" s="159">
        <f>SUM(EX164)</f>
        <v>60</v>
      </c>
      <c r="EY163" s="231">
        <f>SUM(EY164)</f>
        <v>1237269.5999999999</v>
      </c>
      <c r="EZ163" s="159">
        <f t="shared" ref="EZ163:FK165" si="1642">EZ164</f>
        <v>61</v>
      </c>
      <c r="FA163" s="159">
        <f t="shared" si="1642"/>
        <v>1262014.9919999999</v>
      </c>
    </row>
    <row r="164" spans="1:157" s="2" customFormat="1" ht="45" customHeight="1" x14ac:dyDescent="0.25">
      <c r="A164" s="122"/>
      <c r="B164" s="122">
        <v>126</v>
      </c>
      <c r="C164" s="123" t="s">
        <v>463</v>
      </c>
      <c r="D164" s="215" t="s">
        <v>464</v>
      </c>
      <c r="E164" s="125">
        <v>15030</v>
      </c>
      <c r="F164" s="126">
        <v>0.98</v>
      </c>
      <c r="G164" s="127"/>
      <c r="H164" s="128">
        <v>1</v>
      </c>
      <c r="I164" s="194"/>
      <c r="J164" s="183">
        <v>1.4</v>
      </c>
      <c r="K164" s="183">
        <v>1.68</v>
      </c>
      <c r="L164" s="183">
        <v>2.23</v>
      </c>
      <c r="M164" s="186">
        <v>2.57</v>
      </c>
      <c r="N164" s="130"/>
      <c r="O164" s="131">
        <f>N164*$E164*$F164*$H164*$J164*O$11</f>
        <v>0</v>
      </c>
      <c r="P164" s="187"/>
      <c r="Q164" s="131">
        <f>P164*$E164*$F164*$H164*$J164*Q$11</f>
        <v>0</v>
      </c>
      <c r="R164" s="131"/>
      <c r="S164" s="131">
        <v>0</v>
      </c>
      <c r="T164" s="131"/>
      <c r="U164" s="131"/>
      <c r="V164" s="132"/>
      <c r="W164" s="131">
        <f>V164*$E164*$F164*$H164*$J164*W$11</f>
        <v>0</v>
      </c>
      <c r="X164" s="130"/>
      <c r="Y164" s="131">
        <f>X164*$E164*$F164*$H164*$J164*Y$11</f>
        <v>0</v>
      </c>
      <c r="Z164" s="130"/>
      <c r="AA164" s="131">
        <f>Z164*$E164*$F164*$H164*$J164*AA$11</f>
        <v>0</v>
      </c>
      <c r="AB164" s="130"/>
      <c r="AC164" s="131">
        <f>AB164*$E164*$F164*$H164*$J164*AC$11</f>
        <v>0</v>
      </c>
      <c r="AD164" s="132"/>
      <c r="AE164" s="131">
        <f>AD164*$E164*$F164*$H164*$J164*AE$11</f>
        <v>0</v>
      </c>
      <c r="AF164" s="132"/>
      <c r="AG164" s="131">
        <f>AF164*$E164*$F164*$H164*$J164*AG$11</f>
        <v>0</v>
      </c>
      <c r="AH164" s="132"/>
      <c r="AI164" s="131">
        <f>AH164*$E164*$F164*$H164*$J164*AI$11</f>
        <v>0</v>
      </c>
      <c r="AJ164" s="132"/>
      <c r="AK164" s="132"/>
      <c r="AL164" s="132"/>
      <c r="AM164" s="132">
        <v>0</v>
      </c>
      <c r="AN164" s="130"/>
      <c r="AO164" s="131">
        <f>AN164*$E164*$F164*$H164*$J164*AO$11</f>
        <v>0</v>
      </c>
      <c r="AP164" s="132"/>
      <c r="AQ164" s="131">
        <f>AP164*$E164*$F164*$H164*$J164*AQ$11</f>
        <v>0</v>
      </c>
      <c r="AR164" s="130"/>
      <c r="AS164" s="131">
        <f>AR164*$E164*$F164*$H164*$J164*AS$11</f>
        <v>0</v>
      </c>
      <c r="AT164" s="130"/>
      <c r="AU164" s="131">
        <f>AT164*$E164*$F164*$H164*$J164*AU$11</f>
        <v>0</v>
      </c>
      <c r="AV164" s="132"/>
      <c r="AW164" s="131">
        <f>AV164*$E164*$F164*$H164*$J164*AW$11</f>
        <v>0</v>
      </c>
      <c r="AX164" s="132"/>
      <c r="AY164" s="131">
        <f>AX164*$E164*$F164*$H164*$J164*AY$11</f>
        <v>0</v>
      </c>
      <c r="AZ164" s="130"/>
      <c r="BA164" s="131">
        <f>AZ164*$E164*$F164*$H164*$J164*BA$11</f>
        <v>0</v>
      </c>
      <c r="BB164" s="130"/>
      <c r="BC164" s="131">
        <f>BB164*$E164*$F164*$H164*$J164*BC$11</f>
        <v>0</v>
      </c>
      <c r="BD164" s="130"/>
      <c r="BE164" s="131">
        <f>BD164*$E164*$F164*$H164*$J164*BE$11</f>
        <v>0</v>
      </c>
      <c r="BF164" s="130"/>
      <c r="BG164" s="131">
        <f>BF164*$E164*$F164*$H164*$J164*BG$11</f>
        <v>0</v>
      </c>
      <c r="BH164" s="130"/>
      <c r="BI164" s="131">
        <f>BH164*$E164*$F164*$H164*$J164*BI$11</f>
        <v>0</v>
      </c>
      <c r="BJ164" s="132">
        <v>0</v>
      </c>
      <c r="BK164" s="132">
        <v>0</v>
      </c>
      <c r="BL164" s="130"/>
      <c r="BM164" s="131">
        <f>BL164*$E164*$F164*$H164*$J164*BM$11</f>
        <v>0</v>
      </c>
      <c r="BN164" s="130"/>
      <c r="BO164" s="131">
        <f>BN164*$E164*$F164*$H164*$J164*BO$11</f>
        <v>0</v>
      </c>
      <c r="BP164" s="130"/>
      <c r="BQ164" s="131">
        <f>BP164*$E164*$F164*$H164*$J164*BQ$11</f>
        <v>0</v>
      </c>
      <c r="BR164" s="130"/>
      <c r="BS164" s="131">
        <f>BR164*$E164*$F164*$H164*$J164*BS$11</f>
        <v>0</v>
      </c>
      <c r="BT164" s="130"/>
      <c r="BU164" s="131">
        <f>BT164*$E164*$F164*$H164*$J164*BU$11</f>
        <v>0</v>
      </c>
      <c r="BV164" s="130"/>
      <c r="BW164" s="131">
        <f>BV164*$E164*$F164*$H164*$J164*BW$11</f>
        <v>0</v>
      </c>
      <c r="BX164" s="130"/>
      <c r="BY164" s="131">
        <f>BX164*$E164*$F164*$H164*$J164*BY$11</f>
        <v>0</v>
      </c>
      <c r="BZ164" s="130"/>
      <c r="CA164" s="131">
        <f>BZ164*$E164*$F164*$H164*$J164*CA$11</f>
        <v>0</v>
      </c>
      <c r="CB164" s="134"/>
      <c r="CC164" s="131">
        <f>CB164*$E164*$F164*$H164*$J164*CC$11</f>
        <v>0</v>
      </c>
      <c r="CD164" s="130"/>
      <c r="CE164" s="131">
        <f>CD164*$E164*$F164*$H164*$J164*CE$11</f>
        <v>0</v>
      </c>
      <c r="CF164" s="132"/>
      <c r="CG164" s="131">
        <f>CF164*$E164*$F164*$H164*$J164*CG$11</f>
        <v>0</v>
      </c>
      <c r="CH164" s="130"/>
      <c r="CI164" s="131">
        <f>CH164*$E164*$F164*$H164*$J164*CI$11</f>
        <v>0</v>
      </c>
      <c r="CJ164" s="130"/>
      <c r="CK164" s="131">
        <f>CJ164*$E164*$F164*$H164*$J164*CK$11</f>
        <v>0</v>
      </c>
      <c r="CL164" s="130"/>
      <c r="CM164" s="131">
        <f>CL164*$E164*$F164*$H164*$J164*CM$11</f>
        <v>0</v>
      </c>
      <c r="CN164" s="151"/>
      <c r="CO164" s="131">
        <f>CN164*$E164*$F164*$H164*$J164*CO$11</f>
        <v>0</v>
      </c>
      <c r="CP164" s="130"/>
      <c r="CQ164" s="135">
        <f>SUM(CP164*$E164*$F164*$H164*$K164*$CQ$11)</f>
        <v>0</v>
      </c>
      <c r="CR164" s="130"/>
      <c r="CS164" s="135">
        <f>SUM(CR164*$E164*$F164*$H164*$K164*$CQ$11)</f>
        <v>0</v>
      </c>
      <c r="CT164" s="130"/>
      <c r="CU164" s="135">
        <f t="shared" ref="CU164" si="1643">SUM(CT164*$E164*$F164*$H164*$K164*$CQ$11)</f>
        <v>0</v>
      </c>
      <c r="CV164" s="132"/>
      <c r="CW164" s="135">
        <f t="shared" ref="CW164" si="1644">SUM(CV164*$E164*$F164*$H164*$K164*$CQ$11)</f>
        <v>0</v>
      </c>
      <c r="CX164" s="132"/>
      <c r="CY164" s="135">
        <f t="shared" ref="CY164" si="1645">SUM(CX164*$E164*$F164*$H164*$K164*$CQ$11)</f>
        <v>0</v>
      </c>
      <c r="CZ164" s="132"/>
      <c r="DA164" s="135">
        <f t="shared" ref="DA164" si="1646">SUM(CZ164*$E164*$F164*$H164*$K164*$CQ$11)</f>
        <v>0</v>
      </c>
      <c r="DB164" s="130"/>
      <c r="DC164" s="135">
        <f t="shared" ref="DC164" si="1647">SUM(DB164*$E164*$F164*$H164*$K164*$CQ$11)</f>
        <v>0</v>
      </c>
      <c r="DD164" s="130"/>
      <c r="DE164" s="135">
        <f t="shared" ref="DE164" si="1648">SUM(DD164*$E164*$F164*$H164*$K164*$CQ$11)</f>
        <v>0</v>
      </c>
      <c r="DF164" s="130">
        <v>0</v>
      </c>
      <c r="DG164" s="135">
        <v>0</v>
      </c>
      <c r="DH164" s="132"/>
      <c r="DI164" s="135">
        <f t="shared" ref="DI164" si="1649">SUM(DH164*$E164*$F164*$H164*$K164*$CQ$11)</f>
        <v>0</v>
      </c>
      <c r="DJ164" s="130"/>
      <c r="DK164" s="135">
        <f t="shared" ref="DK164" si="1650">SUM(DJ164*$E164*$F164*$H164*$K164*$CQ$11)</f>
        <v>0</v>
      </c>
      <c r="DL164" s="130">
        <v>1</v>
      </c>
      <c r="DM164" s="135">
        <f t="shared" ref="DM164" si="1651">SUM(DL164*$E164*$F164*$H164*$K164*$CQ$11)</f>
        <v>24745.392</v>
      </c>
      <c r="DN164" s="130"/>
      <c r="DO164" s="135">
        <f t="shared" ref="DO164" si="1652">SUM(DN164*$E164*$F164*$H164*$K164*$CQ$11)</f>
        <v>0</v>
      </c>
      <c r="DP164" s="130"/>
      <c r="DQ164" s="135">
        <f t="shared" ref="DQ164" si="1653">SUM(DP164*$E164*$F164*$H164*$K164*$CQ$11)</f>
        <v>0</v>
      </c>
      <c r="DR164" s="130"/>
      <c r="DS164" s="135">
        <f t="shared" ref="DS164" si="1654">SUM(DR164*$E164*$F164*$H164*$K164*$CQ$11)</f>
        <v>0</v>
      </c>
      <c r="DT164" s="130"/>
      <c r="DU164" s="135">
        <f t="shared" ref="DU164" si="1655">SUM(DT164*$E164*$F164*$H164*$K164*$CQ$11)</f>
        <v>0</v>
      </c>
      <c r="DV164" s="130"/>
      <c r="DW164" s="135">
        <f t="shared" ref="DW164" si="1656">SUM(DV164*$E164*$F164*$H164*$K164*$CQ$11)</f>
        <v>0</v>
      </c>
      <c r="DX164" s="130"/>
      <c r="DY164" s="135">
        <f t="shared" ref="DY164" si="1657">SUM(DX164*$E164*$F164*$H164*$K164*$CQ$11)</f>
        <v>0</v>
      </c>
      <c r="DZ164" s="130"/>
      <c r="EA164" s="135">
        <f>SUM(DZ164*$E164*$F164*$H164*$L164*EC$11)</f>
        <v>0</v>
      </c>
      <c r="EB164" s="130"/>
      <c r="EC164" s="135">
        <f>SUM(EB164*$E164*$F164*$H164*$M164*EC$11)</f>
        <v>0</v>
      </c>
      <c r="ED164" s="130"/>
      <c r="EE164" s="131">
        <f>ED164*$E164*$F164*$H164*$J164*EE$11</f>
        <v>0</v>
      </c>
      <c r="EF164" s="130"/>
      <c r="EG164" s="131">
        <f>EF164*$E164*$F164*$H164*$J164*EG$11</f>
        <v>0</v>
      </c>
      <c r="EH164" s="130"/>
      <c r="EI164" s="132"/>
      <c r="EJ164" s="130"/>
      <c r="EK164" s="132"/>
      <c r="EL164" s="130"/>
      <c r="EM164" s="131">
        <f>EL164*$E164*$F164*$H164*$J164*EM$11</f>
        <v>0</v>
      </c>
      <c r="EN164" s="130"/>
      <c r="EO164" s="131">
        <f>EN164*$E164*$F164*$H164*$J164*EO$11</f>
        <v>0</v>
      </c>
      <c r="EP164" s="130"/>
      <c r="EQ164" s="132"/>
      <c r="ER164" s="136"/>
      <c r="ES164" s="136"/>
      <c r="ET164" s="151"/>
      <c r="EU164" s="151"/>
      <c r="EV164" s="151"/>
      <c r="EW164" s="151"/>
      <c r="EX164" s="130">
        <v>60</v>
      </c>
      <c r="EY164" s="232">
        <f>EX164*E164*F164*H164*J164</f>
        <v>1237269.5999999999</v>
      </c>
      <c r="EZ164" s="137">
        <f>SUM(N164,P164,V164,X164,Z164,AB164,AD164,AF164,AH164,AJ164,AL164,AN164,AP164,AR164,AT164,AV164,AX164,AZ164,BB164,BD164,BF164,BH164,BJ164,BL164,BN164,BP164,BR164,BT164,BV164,BX164,BZ164,CB164,CD164,CF164,CH164,CJ164,CL164,CN164,CP164,CR164,CT164,CV164,CX164,CZ164,DB164,DD164,DF164,DH164,DJ164,DL164,DN164,DP164,DR164,DT164,DV164,DX164,DZ164,EB164,ED164,EF164,EH164,EJ164,EL164,EN164,EP164,ER164,ET164,EV164,EX164)</f>
        <v>61</v>
      </c>
      <c r="FA164" s="137">
        <f>SUM(O164,Q164,W164,Y164,AA164,AC164,AE164,AG164,AI164,AK164,AM164,AO164,AQ164,AS164,AU164,AW164,AY164,BA164,BC164,BE164,BG164,BI164,BK164,BM164,BO164,BQ164,BS164,BU164,BW164,BY164,CA164,CC164,CE164,CG164,CI164,CK164,CM164,CO164,CQ164,CS164,CU164,CW164,CY164,DA164,DC164,DE164,DG164,DI164,DK164,DM164,DO164,DQ164,DS164,DU164,DW164,DY164,EA164,EC164,EE164,EG164,EI164,EK164,EM164,EO164,EQ164,ES164,EU164,EW164,EY164)</f>
        <v>1262014.9919999999</v>
      </c>
    </row>
    <row r="165" spans="1:157" s="181" customFormat="1" ht="15" customHeight="1" x14ac:dyDescent="0.25">
      <c r="A165" s="112">
        <v>27</v>
      </c>
      <c r="B165" s="112"/>
      <c r="C165" s="192" t="s">
        <v>465</v>
      </c>
      <c r="D165" s="216" t="s">
        <v>466</v>
      </c>
      <c r="E165" s="125">
        <v>15030</v>
      </c>
      <c r="F165" s="190"/>
      <c r="G165" s="127"/>
      <c r="H165" s="115"/>
      <c r="I165" s="177"/>
      <c r="J165" s="191">
        <v>1.4</v>
      </c>
      <c r="K165" s="191">
        <v>1.68</v>
      </c>
      <c r="L165" s="191">
        <v>2.23</v>
      </c>
      <c r="M165" s="179">
        <v>2.57</v>
      </c>
      <c r="N165" s="159">
        <f t="shared" ref="N165:BY165" si="1658">N166</f>
        <v>0</v>
      </c>
      <c r="O165" s="159">
        <f t="shared" si="1658"/>
        <v>0</v>
      </c>
      <c r="P165" s="159">
        <f t="shared" si="1658"/>
        <v>0</v>
      </c>
      <c r="Q165" s="159">
        <f t="shared" si="1658"/>
        <v>0</v>
      </c>
      <c r="R165" s="159">
        <v>0</v>
      </c>
      <c r="S165" s="159">
        <v>0</v>
      </c>
      <c r="T165" s="159">
        <v>0</v>
      </c>
      <c r="U165" s="159">
        <v>0</v>
      </c>
      <c r="V165" s="159">
        <f t="shared" si="1658"/>
        <v>0</v>
      </c>
      <c r="W165" s="159">
        <f t="shared" si="1658"/>
        <v>0</v>
      </c>
      <c r="X165" s="159">
        <f t="shared" si="1658"/>
        <v>0</v>
      </c>
      <c r="Y165" s="159">
        <f t="shared" si="1658"/>
        <v>0</v>
      </c>
      <c r="Z165" s="159">
        <f t="shared" si="1658"/>
        <v>0</v>
      </c>
      <c r="AA165" s="159">
        <f t="shared" si="1658"/>
        <v>0</v>
      </c>
      <c r="AB165" s="159">
        <f t="shared" si="1658"/>
        <v>0</v>
      </c>
      <c r="AC165" s="159">
        <f t="shared" si="1658"/>
        <v>0</v>
      </c>
      <c r="AD165" s="159">
        <f t="shared" si="1658"/>
        <v>1</v>
      </c>
      <c r="AE165" s="159">
        <f t="shared" si="1658"/>
        <v>15571.08</v>
      </c>
      <c r="AF165" s="159">
        <f t="shared" si="1658"/>
        <v>0</v>
      </c>
      <c r="AG165" s="159">
        <f t="shared" si="1658"/>
        <v>0</v>
      </c>
      <c r="AH165" s="159">
        <f t="shared" si="1658"/>
        <v>0</v>
      </c>
      <c r="AI165" s="159">
        <f t="shared" si="1658"/>
        <v>0</v>
      </c>
      <c r="AJ165" s="159">
        <f t="shared" si="1658"/>
        <v>0</v>
      </c>
      <c r="AK165" s="159">
        <f t="shared" si="1658"/>
        <v>0</v>
      </c>
      <c r="AL165" s="159">
        <f t="shared" si="1658"/>
        <v>0</v>
      </c>
      <c r="AM165" s="159">
        <f t="shared" si="1658"/>
        <v>0</v>
      </c>
      <c r="AN165" s="159">
        <f t="shared" si="1658"/>
        <v>0</v>
      </c>
      <c r="AO165" s="159">
        <f t="shared" si="1658"/>
        <v>0</v>
      </c>
      <c r="AP165" s="159">
        <f t="shared" si="1658"/>
        <v>0</v>
      </c>
      <c r="AQ165" s="159">
        <f t="shared" si="1658"/>
        <v>0</v>
      </c>
      <c r="AR165" s="159">
        <f t="shared" si="1658"/>
        <v>0</v>
      </c>
      <c r="AS165" s="159">
        <f t="shared" si="1658"/>
        <v>0</v>
      </c>
      <c r="AT165" s="159">
        <f t="shared" si="1658"/>
        <v>0</v>
      </c>
      <c r="AU165" s="159">
        <f t="shared" si="1658"/>
        <v>0</v>
      </c>
      <c r="AV165" s="159">
        <f t="shared" si="1658"/>
        <v>0</v>
      </c>
      <c r="AW165" s="159">
        <f t="shared" si="1658"/>
        <v>0</v>
      </c>
      <c r="AX165" s="159">
        <f t="shared" si="1658"/>
        <v>0</v>
      </c>
      <c r="AY165" s="159">
        <f t="shared" si="1658"/>
        <v>0</v>
      </c>
      <c r="AZ165" s="159">
        <f t="shared" si="1658"/>
        <v>0</v>
      </c>
      <c r="BA165" s="159">
        <f t="shared" si="1658"/>
        <v>0</v>
      </c>
      <c r="BB165" s="159">
        <f t="shared" si="1658"/>
        <v>0</v>
      </c>
      <c r="BC165" s="159">
        <f t="shared" si="1658"/>
        <v>0</v>
      </c>
      <c r="BD165" s="159">
        <f t="shared" si="1658"/>
        <v>0</v>
      </c>
      <c r="BE165" s="159">
        <f t="shared" si="1658"/>
        <v>0</v>
      </c>
      <c r="BF165" s="159">
        <f t="shared" si="1658"/>
        <v>0</v>
      </c>
      <c r="BG165" s="159">
        <f t="shared" si="1658"/>
        <v>0</v>
      </c>
      <c r="BH165" s="159">
        <f t="shared" si="1658"/>
        <v>0</v>
      </c>
      <c r="BI165" s="159">
        <f t="shared" si="1658"/>
        <v>0</v>
      </c>
      <c r="BJ165" s="121">
        <v>0</v>
      </c>
      <c r="BK165" s="121">
        <v>0</v>
      </c>
      <c r="BL165" s="159">
        <f t="shared" si="1658"/>
        <v>0</v>
      </c>
      <c r="BM165" s="159">
        <f t="shared" si="1658"/>
        <v>0</v>
      </c>
      <c r="BN165" s="159">
        <f t="shared" si="1658"/>
        <v>0</v>
      </c>
      <c r="BO165" s="159">
        <f t="shared" si="1658"/>
        <v>0</v>
      </c>
      <c r="BP165" s="159">
        <f t="shared" si="1658"/>
        <v>0</v>
      </c>
      <c r="BQ165" s="159">
        <f t="shared" si="1658"/>
        <v>0</v>
      </c>
      <c r="BR165" s="159">
        <f t="shared" si="1658"/>
        <v>0</v>
      </c>
      <c r="BS165" s="159">
        <f t="shared" si="1658"/>
        <v>0</v>
      </c>
      <c r="BT165" s="159">
        <f t="shared" si="1658"/>
        <v>0</v>
      </c>
      <c r="BU165" s="159">
        <f t="shared" si="1658"/>
        <v>0</v>
      </c>
      <c r="BV165" s="159">
        <f t="shared" si="1658"/>
        <v>0</v>
      </c>
      <c r="BW165" s="159">
        <f t="shared" si="1658"/>
        <v>0</v>
      </c>
      <c r="BX165" s="159">
        <f t="shared" si="1658"/>
        <v>0</v>
      </c>
      <c r="BY165" s="159">
        <f t="shared" si="1658"/>
        <v>0</v>
      </c>
      <c r="BZ165" s="159">
        <f t="shared" ref="BZ165:EK165" si="1659">BZ166</f>
        <v>0</v>
      </c>
      <c r="CA165" s="159">
        <f t="shared" si="1659"/>
        <v>0</v>
      </c>
      <c r="CB165" s="159">
        <f t="shared" si="1659"/>
        <v>0</v>
      </c>
      <c r="CC165" s="159">
        <f t="shared" si="1659"/>
        <v>0</v>
      </c>
      <c r="CD165" s="159">
        <f t="shared" si="1659"/>
        <v>0</v>
      </c>
      <c r="CE165" s="159">
        <f t="shared" si="1659"/>
        <v>0</v>
      </c>
      <c r="CF165" s="159">
        <f t="shared" si="1659"/>
        <v>0</v>
      </c>
      <c r="CG165" s="159">
        <f t="shared" si="1659"/>
        <v>0</v>
      </c>
      <c r="CH165" s="159">
        <f t="shared" si="1659"/>
        <v>0</v>
      </c>
      <c r="CI165" s="159">
        <f t="shared" si="1659"/>
        <v>0</v>
      </c>
      <c r="CJ165" s="159">
        <f t="shared" si="1659"/>
        <v>0</v>
      </c>
      <c r="CK165" s="159">
        <f t="shared" si="1659"/>
        <v>0</v>
      </c>
      <c r="CL165" s="159">
        <f t="shared" si="1659"/>
        <v>3</v>
      </c>
      <c r="CM165" s="159">
        <f t="shared" si="1659"/>
        <v>46713.24</v>
      </c>
      <c r="CN165" s="159">
        <f t="shared" si="1659"/>
        <v>8</v>
      </c>
      <c r="CO165" s="159">
        <f t="shared" si="1659"/>
        <v>124568.64</v>
      </c>
      <c r="CP165" s="180">
        <f t="shared" si="1659"/>
        <v>15</v>
      </c>
      <c r="CQ165" s="159">
        <f t="shared" si="1659"/>
        <v>280279.44</v>
      </c>
      <c r="CR165" s="180">
        <f t="shared" si="1659"/>
        <v>0</v>
      </c>
      <c r="CS165" s="159">
        <f t="shared" si="1659"/>
        <v>0</v>
      </c>
      <c r="CT165" s="159">
        <f t="shared" si="1659"/>
        <v>0</v>
      </c>
      <c r="CU165" s="159">
        <f t="shared" si="1659"/>
        <v>0</v>
      </c>
      <c r="CV165" s="159">
        <f t="shared" si="1659"/>
        <v>0</v>
      </c>
      <c r="CW165" s="159">
        <f t="shared" si="1659"/>
        <v>0</v>
      </c>
      <c r="CX165" s="159">
        <f t="shared" si="1659"/>
        <v>0</v>
      </c>
      <c r="CY165" s="159">
        <f t="shared" si="1659"/>
        <v>0</v>
      </c>
      <c r="CZ165" s="159">
        <f t="shared" si="1659"/>
        <v>0</v>
      </c>
      <c r="DA165" s="159">
        <f t="shared" si="1659"/>
        <v>0</v>
      </c>
      <c r="DB165" s="159">
        <f t="shared" si="1659"/>
        <v>0</v>
      </c>
      <c r="DC165" s="159">
        <f t="shared" si="1659"/>
        <v>0</v>
      </c>
      <c r="DD165" s="159">
        <f t="shared" si="1659"/>
        <v>0</v>
      </c>
      <c r="DE165" s="159">
        <f t="shared" si="1659"/>
        <v>0</v>
      </c>
      <c r="DF165" s="180">
        <v>0</v>
      </c>
      <c r="DG165" s="159">
        <v>0</v>
      </c>
      <c r="DH165" s="159">
        <f t="shared" si="1659"/>
        <v>0</v>
      </c>
      <c r="DI165" s="159">
        <f t="shared" si="1659"/>
        <v>0</v>
      </c>
      <c r="DJ165" s="159">
        <f t="shared" si="1659"/>
        <v>0</v>
      </c>
      <c r="DK165" s="159">
        <f t="shared" si="1659"/>
        <v>0</v>
      </c>
      <c r="DL165" s="159">
        <f t="shared" si="1659"/>
        <v>0</v>
      </c>
      <c r="DM165" s="159">
        <f t="shared" si="1659"/>
        <v>0</v>
      </c>
      <c r="DN165" s="159">
        <f t="shared" si="1659"/>
        <v>0</v>
      </c>
      <c r="DO165" s="159">
        <f t="shared" si="1659"/>
        <v>0</v>
      </c>
      <c r="DP165" s="159">
        <f t="shared" si="1659"/>
        <v>0</v>
      </c>
      <c r="DQ165" s="159">
        <f t="shared" si="1659"/>
        <v>0</v>
      </c>
      <c r="DR165" s="159">
        <f t="shared" si="1659"/>
        <v>0</v>
      </c>
      <c r="DS165" s="159">
        <f t="shared" si="1659"/>
        <v>0</v>
      </c>
      <c r="DT165" s="159">
        <f t="shared" si="1659"/>
        <v>0</v>
      </c>
      <c r="DU165" s="159">
        <f t="shared" si="1659"/>
        <v>0</v>
      </c>
      <c r="DV165" s="159">
        <f t="shared" si="1659"/>
        <v>2</v>
      </c>
      <c r="DW165" s="159">
        <f t="shared" si="1659"/>
        <v>37370.592000000004</v>
      </c>
      <c r="DX165" s="159">
        <f t="shared" si="1659"/>
        <v>0</v>
      </c>
      <c r="DY165" s="159">
        <f t="shared" si="1659"/>
        <v>0</v>
      </c>
      <c r="DZ165" s="159">
        <f t="shared" si="1659"/>
        <v>0</v>
      </c>
      <c r="EA165" s="159">
        <f t="shared" si="1659"/>
        <v>0</v>
      </c>
      <c r="EB165" s="159">
        <f t="shared" si="1659"/>
        <v>0</v>
      </c>
      <c r="EC165" s="159">
        <f t="shared" si="1659"/>
        <v>0</v>
      </c>
      <c r="ED165" s="159">
        <f t="shared" si="1659"/>
        <v>0</v>
      </c>
      <c r="EE165" s="159">
        <f t="shared" si="1659"/>
        <v>0</v>
      </c>
      <c r="EF165" s="159">
        <f t="shared" si="1659"/>
        <v>0</v>
      </c>
      <c r="EG165" s="159">
        <f t="shared" si="1659"/>
        <v>0</v>
      </c>
      <c r="EH165" s="159">
        <f t="shared" si="1659"/>
        <v>0</v>
      </c>
      <c r="EI165" s="159">
        <f t="shared" si="1659"/>
        <v>0</v>
      </c>
      <c r="EJ165" s="159">
        <f t="shared" si="1659"/>
        <v>0</v>
      </c>
      <c r="EK165" s="159">
        <f t="shared" si="1659"/>
        <v>0</v>
      </c>
      <c r="EL165" s="159">
        <f t="shared" ref="EL165:FA165" si="1660">EL166</f>
        <v>0</v>
      </c>
      <c r="EM165" s="159">
        <f t="shared" si="1660"/>
        <v>0</v>
      </c>
      <c r="EN165" s="159">
        <f t="shared" si="1660"/>
        <v>0</v>
      </c>
      <c r="EO165" s="159">
        <f t="shared" si="1660"/>
        <v>0</v>
      </c>
      <c r="EP165" s="159">
        <f t="shared" si="1660"/>
        <v>0</v>
      </c>
      <c r="EQ165" s="159">
        <f t="shared" si="1660"/>
        <v>0</v>
      </c>
      <c r="ER165" s="159">
        <f t="shared" si="1660"/>
        <v>0</v>
      </c>
      <c r="ES165" s="159">
        <f t="shared" si="1660"/>
        <v>0</v>
      </c>
      <c r="ET165" s="159">
        <f t="shared" si="1660"/>
        <v>0</v>
      </c>
      <c r="EU165" s="159">
        <f t="shared" si="1660"/>
        <v>0</v>
      </c>
      <c r="EV165" s="159">
        <f t="shared" si="1660"/>
        <v>0</v>
      </c>
      <c r="EW165" s="159">
        <f t="shared" si="1660"/>
        <v>0</v>
      </c>
      <c r="EX165" s="159"/>
      <c r="EY165" s="159"/>
      <c r="EZ165" s="159">
        <f t="shared" si="1660"/>
        <v>29</v>
      </c>
      <c r="FA165" s="159">
        <f t="shared" si="1660"/>
        <v>504502.99200000003</v>
      </c>
    </row>
    <row r="166" spans="1:157" s="2" customFormat="1" ht="30" customHeight="1" x14ac:dyDescent="0.25">
      <c r="A166" s="122"/>
      <c r="B166" s="122">
        <v>127</v>
      </c>
      <c r="C166" s="123" t="s">
        <v>467</v>
      </c>
      <c r="D166" s="217" t="s">
        <v>468</v>
      </c>
      <c r="E166" s="125">
        <v>15030</v>
      </c>
      <c r="F166" s="230">
        <v>0.74</v>
      </c>
      <c r="G166" s="127"/>
      <c r="H166" s="128">
        <v>1</v>
      </c>
      <c r="I166" s="194"/>
      <c r="J166" s="183">
        <v>1.4</v>
      </c>
      <c r="K166" s="183">
        <v>1.68</v>
      </c>
      <c r="L166" s="183">
        <v>2.23</v>
      </c>
      <c r="M166" s="186">
        <v>2.57</v>
      </c>
      <c r="N166" s="130"/>
      <c r="O166" s="131">
        <f>N166*$E166*$F166*$H166*$J166*O$11</f>
        <v>0</v>
      </c>
      <c r="P166" s="187"/>
      <c r="Q166" s="131">
        <f>P166*$E166*$F166*$H166*$J166*Q$11</f>
        <v>0</v>
      </c>
      <c r="R166" s="131"/>
      <c r="S166" s="131">
        <v>0</v>
      </c>
      <c r="T166" s="131"/>
      <c r="U166" s="131"/>
      <c r="V166" s="132"/>
      <c r="W166" s="131">
        <f>V166*$E166*$F166*$H166*$J166*W$11</f>
        <v>0</v>
      </c>
      <c r="X166" s="130"/>
      <c r="Y166" s="131">
        <f>X166*$E166*$F166*$H166*$J166*Y$11</f>
        <v>0</v>
      </c>
      <c r="Z166" s="130"/>
      <c r="AA166" s="131">
        <f>Z166*$E166*$F166*$H166*$J166*AA$11</f>
        <v>0</v>
      </c>
      <c r="AB166" s="130"/>
      <c r="AC166" s="131">
        <f>AB166*$E166*$F166*$H166*$J166*AC$11</f>
        <v>0</v>
      </c>
      <c r="AD166" s="132">
        <v>1</v>
      </c>
      <c r="AE166" s="131">
        <f>AD166*$E166*$F166*$H166*$J166*AE$11</f>
        <v>15571.08</v>
      </c>
      <c r="AF166" s="132"/>
      <c r="AG166" s="131">
        <f>AF166*$E166*$F166*$H166*$J166*AG$11</f>
        <v>0</v>
      </c>
      <c r="AH166" s="132"/>
      <c r="AI166" s="131">
        <f>AH166*$E166*$F166*$H166*$J166*AI$11</f>
        <v>0</v>
      </c>
      <c r="AJ166" s="132"/>
      <c r="AK166" s="132"/>
      <c r="AL166" s="132"/>
      <c r="AM166" s="132">
        <v>0</v>
      </c>
      <c r="AN166" s="130"/>
      <c r="AO166" s="131">
        <f>AN166*$E166*$F166*$H166*$J166*AO$11</f>
        <v>0</v>
      </c>
      <c r="AP166" s="132"/>
      <c r="AQ166" s="131">
        <f>AP166*$E166*$F166*$H166*$J166*AQ$11</f>
        <v>0</v>
      </c>
      <c r="AR166" s="130"/>
      <c r="AS166" s="131">
        <f>AR166*$E166*$F166*$H166*$J166*AS$11</f>
        <v>0</v>
      </c>
      <c r="AT166" s="130"/>
      <c r="AU166" s="131">
        <f>AT166*$E166*$F166*$H166*$J166*AU$11</f>
        <v>0</v>
      </c>
      <c r="AV166" s="132"/>
      <c r="AW166" s="131">
        <f>AV166*$E166*$F166*$H166*$J166*AW$11</f>
        <v>0</v>
      </c>
      <c r="AX166" s="132"/>
      <c r="AY166" s="131">
        <f>AX166*$E166*$F166*$H166*$J166*AY$11</f>
        <v>0</v>
      </c>
      <c r="AZ166" s="130"/>
      <c r="BA166" s="131">
        <f>AZ166*$E166*$F166*$H166*$J166*BA$11</f>
        <v>0</v>
      </c>
      <c r="BB166" s="130"/>
      <c r="BC166" s="131">
        <f>BB166*$E166*$F166*$H166*$J166*BC$11</f>
        <v>0</v>
      </c>
      <c r="BD166" s="130"/>
      <c r="BE166" s="131">
        <f>BD166*$E166*$F166*$H166*$J166*BE$11</f>
        <v>0</v>
      </c>
      <c r="BF166" s="130"/>
      <c r="BG166" s="131">
        <f>BF166*$E166*$F166*$H166*$J166*BG$11</f>
        <v>0</v>
      </c>
      <c r="BH166" s="130"/>
      <c r="BI166" s="131">
        <f>BH166*$E166*$F166*$H166*$J166*BI$11</f>
        <v>0</v>
      </c>
      <c r="BJ166" s="132">
        <v>0</v>
      </c>
      <c r="BK166" s="132">
        <v>0</v>
      </c>
      <c r="BL166" s="130"/>
      <c r="BM166" s="131">
        <f>BL166*$E166*$F166*$H166*$J166*BM$11</f>
        <v>0</v>
      </c>
      <c r="BN166" s="130"/>
      <c r="BO166" s="131">
        <f>BN166*$E166*$F166*$H166*$J166*BO$11</f>
        <v>0</v>
      </c>
      <c r="BP166" s="130"/>
      <c r="BQ166" s="131">
        <f>BP166*$E166*$F166*$H166*$J166*BQ$11</f>
        <v>0</v>
      </c>
      <c r="BR166" s="130"/>
      <c r="BS166" s="131">
        <f>BR166*$E166*$F166*$H166*$J166*BS$11</f>
        <v>0</v>
      </c>
      <c r="BT166" s="130"/>
      <c r="BU166" s="131">
        <f>BT166*$E166*$F166*$H166*$J166*BU$11</f>
        <v>0</v>
      </c>
      <c r="BV166" s="130"/>
      <c r="BW166" s="131">
        <f>BV166*$E166*$F166*$H166*$J166*BW$11</f>
        <v>0</v>
      </c>
      <c r="BX166" s="130"/>
      <c r="BY166" s="131">
        <f>BX166*$E166*$F166*$H166*$J166*BY$11</f>
        <v>0</v>
      </c>
      <c r="BZ166" s="130"/>
      <c r="CA166" s="131">
        <f>BZ166*$E166*$F166*$H166*$J166*CA$11</f>
        <v>0</v>
      </c>
      <c r="CB166" s="134"/>
      <c r="CC166" s="131">
        <f>CB166*$E166*$F166*$H166*$J166*CC$11</f>
        <v>0</v>
      </c>
      <c r="CD166" s="130"/>
      <c r="CE166" s="131">
        <f>CD166*$E166*$F166*$H166*$J166*CE$11</f>
        <v>0</v>
      </c>
      <c r="CF166" s="132"/>
      <c r="CG166" s="131">
        <f>CF166*$E166*$F166*$H166*$J166*CG$11</f>
        <v>0</v>
      </c>
      <c r="CH166" s="130"/>
      <c r="CI166" s="131">
        <f>CH166*$E166*$F166*$H166*$J166*CI$11</f>
        <v>0</v>
      </c>
      <c r="CJ166" s="130"/>
      <c r="CK166" s="131">
        <f>CJ166*$E166*$F166*$H166*$J166*CK$11</f>
        <v>0</v>
      </c>
      <c r="CL166" s="130">
        <v>3</v>
      </c>
      <c r="CM166" s="131">
        <f>CL166*$E166*$F166*$H166*$J166*CM$11</f>
        <v>46713.24</v>
      </c>
      <c r="CN166" s="130">
        <v>8</v>
      </c>
      <c r="CO166" s="131">
        <f>CN166*$E166*$F166*$H166*$J166*CO$11</f>
        <v>124568.64</v>
      </c>
      <c r="CP166" s="130">
        <v>15</v>
      </c>
      <c r="CQ166" s="135">
        <f>SUM(CP166*$E166*$F166*$H166*$K166*$CQ$11)</f>
        <v>280279.44</v>
      </c>
      <c r="CR166" s="130"/>
      <c r="CS166" s="135">
        <f>SUM(CR166*$E166*$F166*$H166*$K166*$CQ$11)</f>
        <v>0</v>
      </c>
      <c r="CT166" s="130"/>
      <c r="CU166" s="135">
        <f t="shared" ref="CU166" si="1661">SUM(CT166*$E166*$F166*$H166*$K166*$CQ$11)</f>
        <v>0</v>
      </c>
      <c r="CV166" s="132"/>
      <c r="CW166" s="135">
        <f t="shared" ref="CW166" si="1662">SUM(CV166*$E166*$F166*$H166*$K166*$CQ$11)</f>
        <v>0</v>
      </c>
      <c r="CX166" s="132"/>
      <c r="CY166" s="135">
        <f t="shared" ref="CY166" si="1663">SUM(CX166*$E166*$F166*$H166*$K166*$CQ$11)</f>
        <v>0</v>
      </c>
      <c r="CZ166" s="132"/>
      <c r="DA166" s="135">
        <f t="shared" ref="DA166" si="1664">SUM(CZ166*$E166*$F166*$H166*$K166*$CQ$11)</f>
        <v>0</v>
      </c>
      <c r="DB166" s="130"/>
      <c r="DC166" s="135">
        <f t="shared" ref="DC166" si="1665">SUM(DB166*$E166*$F166*$H166*$K166*$CQ$11)</f>
        <v>0</v>
      </c>
      <c r="DD166" s="130"/>
      <c r="DE166" s="135">
        <f t="shared" ref="DE166" si="1666">SUM(DD166*$E166*$F166*$H166*$K166*$CQ$11)</f>
        <v>0</v>
      </c>
      <c r="DF166" s="130">
        <v>0</v>
      </c>
      <c r="DG166" s="135">
        <v>0</v>
      </c>
      <c r="DH166" s="132"/>
      <c r="DI166" s="135">
        <f t="shared" ref="DI166" si="1667">SUM(DH166*$E166*$F166*$H166*$K166*$CQ$11)</f>
        <v>0</v>
      </c>
      <c r="DJ166" s="130"/>
      <c r="DK166" s="135">
        <f t="shared" ref="DK166" si="1668">SUM(DJ166*$E166*$F166*$H166*$K166*$CQ$11)</f>
        <v>0</v>
      </c>
      <c r="DL166" s="130"/>
      <c r="DM166" s="135">
        <f t="shared" ref="DM166" si="1669">SUM(DL166*$E166*$F166*$H166*$K166*$CQ$11)</f>
        <v>0</v>
      </c>
      <c r="DN166" s="130"/>
      <c r="DO166" s="135">
        <f t="shared" ref="DO166" si="1670">SUM(DN166*$E166*$F166*$H166*$K166*$CQ$11)</f>
        <v>0</v>
      </c>
      <c r="DP166" s="130"/>
      <c r="DQ166" s="135">
        <f t="shared" ref="DQ166" si="1671">SUM(DP166*$E166*$F166*$H166*$K166*$CQ$11)</f>
        <v>0</v>
      </c>
      <c r="DR166" s="130"/>
      <c r="DS166" s="135">
        <f t="shared" ref="DS166" si="1672">SUM(DR166*$E166*$F166*$H166*$K166*$CQ$11)</f>
        <v>0</v>
      </c>
      <c r="DT166" s="130"/>
      <c r="DU166" s="135">
        <f t="shared" ref="DU166" si="1673">SUM(DT166*$E166*$F166*$H166*$K166*$CQ$11)</f>
        <v>0</v>
      </c>
      <c r="DV166" s="130">
        <v>2</v>
      </c>
      <c r="DW166" s="135">
        <f t="shared" ref="DW166" si="1674">SUM(DV166*$E166*$F166*$H166*$K166*$CQ$11)</f>
        <v>37370.592000000004</v>
      </c>
      <c r="DX166" s="130"/>
      <c r="DY166" s="135">
        <f t="shared" ref="DY166" si="1675">SUM(DX166*$E166*$F166*$H166*$K166*$CQ$11)</f>
        <v>0</v>
      </c>
      <c r="DZ166" s="130"/>
      <c r="EA166" s="135">
        <f>SUM(DZ166*$E166*$F166*$H166*$L166*EC$11)</f>
        <v>0</v>
      </c>
      <c r="EB166" s="130"/>
      <c r="EC166" s="135">
        <f>SUM(EB166*$E166*$F166*$H166*$M166*EC$11)</f>
        <v>0</v>
      </c>
      <c r="ED166" s="130"/>
      <c r="EE166" s="131">
        <f>ED166*$E166*$F166*$H166*$J166*EE$11</f>
        <v>0</v>
      </c>
      <c r="EF166" s="130"/>
      <c r="EG166" s="131">
        <f>EF166*$E166*$F166*$H166*$J166*EG$11</f>
        <v>0</v>
      </c>
      <c r="EH166" s="130"/>
      <c r="EI166" s="132"/>
      <c r="EJ166" s="130"/>
      <c r="EK166" s="132"/>
      <c r="EL166" s="130"/>
      <c r="EM166" s="131">
        <f>EL166*$E166*$F166*$H166*$J166*EM$11</f>
        <v>0</v>
      </c>
      <c r="EN166" s="130"/>
      <c r="EO166" s="131">
        <f>EN166*$E166*$F166*$H166*$J166*EO$11</f>
        <v>0</v>
      </c>
      <c r="EP166" s="130"/>
      <c r="EQ166" s="132"/>
      <c r="ER166" s="136"/>
      <c r="ES166" s="136"/>
      <c r="ET166" s="151"/>
      <c r="EU166" s="151"/>
      <c r="EV166" s="151"/>
      <c r="EW166" s="151"/>
      <c r="EX166" s="151"/>
      <c r="EY166" s="151"/>
      <c r="EZ166" s="137">
        <f>SUM(N166,P166,V166,X166,Z166,AB166,AD166,AF166,AH166,AJ166,AL166,AN166,AP166,AR166,AT166,AV166,AX166,AZ166,BB166,BD166,BF166,BH166,BJ166,BL166,BN166,BP166,BR166,BT166,BV166,BX166,BZ166,CB166,CD166,CF166,CH166,CJ166,CL166,CN166,CP166,CR166,CT166,CV166,CX166,CZ166,DB166,DD166,DF166,DH166,DJ166,DL166,DN166,DP166,DR166,DT166,DV166,DX166,DZ166,EB166,ED166,EF166,EH166,EJ166,EL166,EN166,EP166,ER166,ET166,EV166,EX166)</f>
        <v>29</v>
      </c>
      <c r="FA166" s="137">
        <f>SUM(O166,Q166,W166,Y166,AA166,AC166,AE166,AG166,AI166,AK166,AM166,AO166,AQ166,AS166,AU166,AW166,AY166,BA166,BC166,BE166,BG166,BI166,BK166,BM166,BO166,BQ166,BS166,BU166,BW166,BY166,CA166,CC166,CE166,CG166,CI166,CK166,CM166,CO166,CQ166,CS166,CU166,CW166,CY166,DA166,DC166,DE166,DG166,DI166,DK166,DM166,DO166,DQ166,DS166,DU166,DW166,DY166,EA166,EC166,EE166,EG166,EI166,EK166,EM166,EO166,EQ166,ES166,EU166,EW166,EY166)</f>
        <v>504502.99200000003</v>
      </c>
    </row>
    <row r="167" spans="1:157" s="181" customFormat="1" ht="15" customHeight="1" x14ac:dyDescent="0.25">
      <c r="A167" s="233">
        <v>28</v>
      </c>
      <c r="B167" s="199"/>
      <c r="C167" s="192" t="s">
        <v>469</v>
      </c>
      <c r="D167" s="216" t="s">
        <v>470</v>
      </c>
      <c r="E167" s="125">
        <v>15030</v>
      </c>
      <c r="F167" s="190"/>
      <c r="G167" s="127"/>
      <c r="H167" s="115"/>
      <c r="I167" s="177"/>
      <c r="J167" s="191">
        <v>1.4</v>
      </c>
      <c r="K167" s="191">
        <v>1.68</v>
      </c>
      <c r="L167" s="191">
        <v>2.23</v>
      </c>
      <c r="M167" s="179">
        <v>2.57</v>
      </c>
      <c r="N167" s="159">
        <f t="shared" ref="N167:BY167" si="1676">N168</f>
        <v>0</v>
      </c>
      <c r="O167" s="159">
        <f t="shared" si="1676"/>
        <v>0</v>
      </c>
      <c r="P167" s="159">
        <f t="shared" si="1676"/>
        <v>0</v>
      </c>
      <c r="Q167" s="159">
        <f t="shared" si="1676"/>
        <v>0</v>
      </c>
      <c r="R167" s="159">
        <v>2</v>
      </c>
      <c r="S167" s="159">
        <v>55550.880000000005</v>
      </c>
      <c r="T167" s="159">
        <v>0</v>
      </c>
      <c r="U167" s="159">
        <v>0</v>
      </c>
      <c r="V167" s="159">
        <f t="shared" si="1676"/>
        <v>2</v>
      </c>
      <c r="W167" s="159">
        <f t="shared" si="1676"/>
        <v>55550.880000000005</v>
      </c>
      <c r="X167" s="159">
        <f t="shared" si="1676"/>
        <v>0</v>
      </c>
      <c r="Y167" s="159">
        <f t="shared" si="1676"/>
        <v>0</v>
      </c>
      <c r="Z167" s="159">
        <f t="shared" si="1676"/>
        <v>0</v>
      </c>
      <c r="AA167" s="159">
        <f t="shared" si="1676"/>
        <v>0</v>
      </c>
      <c r="AB167" s="159">
        <f t="shared" si="1676"/>
        <v>0</v>
      </c>
      <c r="AC167" s="159">
        <f t="shared" si="1676"/>
        <v>0</v>
      </c>
      <c r="AD167" s="159">
        <f t="shared" si="1676"/>
        <v>0</v>
      </c>
      <c r="AE167" s="159">
        <f t="shared" si="1676"/>
        <v>0</v>
      </c>
      <c r="AF167" s="159">
        <f t="shared" si="1676"/>
        <v>0</v>
      </c>
      <c r="AG167" s="159">
        <f t="shared" si="1676"/>
        <v>0</v>
      </c>
      <c r="AH167" s="159">
        <f t="shared" si="1676"/>
        <v>0</v>
      </c>
      <c r="AI167" s="159">
        <f t="shared" si="1676"/>
        <v>0</v>
      </c>
      <c r="AJ167" s="159">
        <f t="shared" si="1676"/>
        <v>0</v>
      </c>
      <c r="AK167" s="159">
        <f t="shared" si="1676"/>
        <v>0</v>
      </c>
      <c r="AL167" s="159">
        <f t="shared" si="1676"/>
        <v>0</v>
      </c>
      <c r="AM167" s="159">
        <f t="shared" si="1676"/>
        <v>0</v>
      </c>
      <c r="AN167" s="159">
        <f t="shared" si="1676"/>
        <v>0</v>
      </c>
      <c r="AO167" s="159">
        <f t="shared" si="1676"/>
        <v>0</v>
      </c>
      <c r="AP167" s="159">
        <f t="shared" si="1676"/>
        <v>0</v>
      </c>
      <c r="AQ167" s="159">
        <f t="shared" si="1676"/>
        <v>0</v>
      </c>
      <c r="AR167" s="159">
        <f t="shared" si="1676"/>
        <v>0</v>
      </c>
      <c r="AS167" s="159">
        <f t="shared" si="1676"/>
        <v>0</v>
      </c>
      <c r="AT167" s="159">
        <f t="shared" si="1676"/>
        <v>0</v>
      </c>
      <c r="AU167" s="159">
        <f t="shared" si="1676"/>
        <v>0</v>
      </c>
      <c r="AV167" s="159">
        <f t="shared" si="1676"/>
        <v>0</v>
      </c>
      <c r="AW167" s="159">
        <f t="shared" si="1676"/>
        <v>0</v>
      </c>
      <c r="AX167" s="159">
        <f t="shared" si="1676"/>
        <v>0</v>
      </c>
      <c r="AY167" s="159">
        <f t="shared" si="1676"/>
        <v>0</v>
      </c>
      <c r="AZ167" s="159">
        <f t="shared" si="1676"/>
        <v>0</v>
      </c>
      <c r="BA167" s="159">
        <f t="shared" si="1676"/>
        <v>0</v>
      </c>
      <c r="BB167" s="159">
        <f t="shared" si="1676"/>
        <v>0</v>
      </c>
      <c r="BC167" s="159">
        <f t="shared" si="1676"/>
        <v>0</v>
      </c>
      <c r="BD167" s="159">
        <f t="shared" si="1676"/>
        <v>0</v>
      </c>
      <c r="BE167" s="159">
        <f t="shared" si="1676"/>
        <v>0</v>
      </c>
      <c r="BF167" s="159">
        <f t="shared" si="1676"/>
        <v>0</v>
      </c>
      <c r="BG167" s="159">
        <f t="shared" si="1676"/>
        <v>0</v>
      </c>
      <c r="BH167" s="159">
        <f t="shared" si="1676"/>
        <v>0</v>
      </c>
      <c r="BI167" s="159">
        <f t="shared" si="1676"/>
        <v>0</v>
      </c>
      <c r="BJ167" s="121">
        <v>0</v>
      </c>
      <c r="BK167" s="121">
        <v>0</v>
      </c>
      <c r="BL167" s="159">
        <f t="shared" si="1676"/>
        <v>0</v>
      </c>
      <c r="BM167" s="159">
        <f t="shared" si="1676"/>
        <v>0</v>
      </c>
      <c r="BN167" s="159">
        <f t="shared" si="1676"/>
        <v>0</v>
      </c>
      <c r="BO167" s="159">
        <f t="shared" si="1676"/>
        <v>0</v>
      </c>
      <c r="BP167" s="159">
        <f t="shared" si="1676"/>
        <v>0</v>
      </c>
      <c r="BQ167" s="159">
        <f t="shared" si="1676"/>
        <v>0</v>
      </c>
      <c r="BR167" s="159">
        <f t="shared" si="1676"/>
        <v>0</v>
      </c>
      <c r="BS167" s="159">
        <f t="shared" si="1676"/>
        <v>0</v>
      </c>
      <c r="BT167" s="159">
        <f t="shared" si="1676"/>
        <v>0</v>
      </c>
      <c r="BU167" s="159">
        <f t="shared" si="1676"/>
        <v>0</v>
      </c>
      <c r="BV167" s="159">
        <f t="shared" si="1676"/>
        <v>0</v>
      </c>
      <c r="BW167" s="159">
        <f t="shared" si="1676"/>
        <v>0</v>
      </c>
      <c r="BX167" s="159">
        <f t="shared" si="1676"/>
        <v>0</v>
      </c>
      <c r="BY167" s="159">
        <f t="shared" si="1676"/>
        <v>0</v>
      </c>
      <c r="BZ167" s="159">
        <f t="shared" ref="BZ167:EK167" si="1677">BZ168</f>
        <v>0</v>
      </c>
      <c r="CA167" s="159">
        <f t="shared" si="1677"/>
        <v>0</v>
      </c>
      <c r="CB167" s="159">
        <f t="shared" si="1677"/>
        <v>0</v>
      </c>
      <c r="CC167" s="159">
        <f t="shared" si="1677"/>
        <v>0</v>
      </c>
      <c r="CD167" s="159">
        <f t="shared" si="1677"/>
        <v>0</v>
      </c>
      <c r="CE167" s="159">
        <f t="shared" si="1677"/>
        <v>0</v>
      </c>
      <c r="CF167" s="159">
        <f t="shared" si="1677"/>
        <v>0</v>
      </c>
      <c r="CG167" s="159">
        <f t="shared" si="1677"/>
        <v>0</v>
      </c>
      <c r="CH167" s="159">
        <f t="shared" si="1677"/>
        <v>0</v>
      </c>
      <c r="CI167" s="159">
        <f t="shared" si="1677"/>
        <v>0</v>
      </c>
      <c r="CJ167" s="159">
        <f t="shared" si="1677"/>
        <v>0</v>
      </c>
      <c r="CK167" s="159">
        <f t="shared" si="1677"/>
        <v>0</v>
      </c>
      <c r="CL167" s="159">
        <f t="shared" si="1677"/>
        <v>0</v>
      </c>
      <c r="CM167" s="159">
        <f t="shared" si="1677"/>
        <v>0</v>
      </c>
      <c r="CN167" s="159">
        <f t="shared" si="1677"/>
        <v>0</v>
      </c>
      <c r="CO167" s="159">
        <f t="shared" si="1677"/>
        <v>0</v>
      </c>
      <c r="CP167" s="159">
        <f t="shared" si="1677"/>
        <v>0</v>
      </c>
      <c r="CQ167" s="159">
        <f t="shared" si="1677"/>
        <v>0</v>
      </c>
      <c r="CR167" s="159">
        <f t="shared" si="1677"/>
        <v>0</v>
      </c>
      <c r="CS167" s="159">
        <f t="shared" si="1677"/>
        <v>0</v>
      </c>
      <c r="CT167" s="159">
        <f t="shared" si="1677"/>
        <v>0</v>
      </c>
      <c r="CU167" s="159">
        <f t="shared" si="1677"/>
        <v>0</v>
      </c>
      <c r="CV167" s="159">
        <f t="shared" si="1677"/>
        <v>0</v>
      </c>
      <c r="CW167" s="159">
        <f t="shared" si="1677"/>
        <v>0</v>
      </c>
      <c r="CX167" s="159">
        <f t="shared" si="1677"/>
        <v>0</v>
      </c>
      <c r="CY167" s="159">
        <f t="shared" si="1677"/>
        <v>0</v>
      </c>
      <c r="CZ167" s="159">
        <f t="shared" si="1677"/>
        <v>0</v>
      </c>
      <c r="DA167" s="159">
        <f t="shared" si="1677"/>
        <v>0</v>
      </c>
      <c r="DB167" s="159">
        <f t="shared" si="1677"/>
        <v>0</v>
      </c>
      <c r="DC167" s="159">
        <f t="shared" si="1677"/>
        <v>0</v>
      </c>
      <c r="DD167" s="159">
        <f t="shared" si="1677"/>
        <v>0</v>
      </c>
      <c r="DE167" s="159">
        <f t="shared" si="1677"/>
        <v>0</v>
      </c>
      <c r="DF167" s="159">
        <v>0</v>
      </c>
      <c r="DG167" s="159">
        <v>0</v>
      </c>
      <c r="DH167" s="159">
        <f t="shared" si="1677"/>
        <v>0</v>
      </c>
      <c r="DI167" s="159">
        <f t="shared" si="1677"/>
        <v>0</v>
      </c>
      <c r="DJ167" s="159">
        <f t="shared" si="1677"/>
        <v>0</v>
      </c>
      <c r="DK167" s="159">
        <f t="shared" si="1677"/>
        <v>0</v>
      </c>
      <c r="DL167" s="159">
        <f t="shared" si="1677"/>
        <v>0</v>
      </c>
      <c r="DM167" s="159">
        <f t="shared" si="1677"/>
        <v>0</v>
      </c>
      <c r="DN167" s="159">
        <f t="shared" si="1677"/>
        <v>0</v>
      </c>
      <c r="DO167" s="159">
        <f t="shared" si="1677"/>
        <v>0</v>
      </c>
      <c r="DP167" s="159">
        <f t="shared" si="1677"/>
        <v>0</v>
      </c>
      <c r="DQ167" s="159">
        <f t="shared" si="1677"/>
        <v>0</v>
      </c>
      <c r="DR167" s="159">
        <f t="shared" si="1677"/>
        <v>0</v>
      </c>
      <c r="DS167" s="159">
        <f t="shared" si="1677"/>
        <v>0</v>
      </c>
      <c r="DT167" s="159">
        <f t="shared" si="1677"/>
        <v>0</v>
      </c>
      <c r="DU167" s="159">
        <f t="shared" si="1677"/>
        <v>0</v>
      </c>
      <c r="DV167" s="159">
        <f t="shared" si="1677"/>
        <v>0</v>
      </c>
      <c r="DW167" s="159">
        <f t="shared" si="1677"/>
        <v>0</v>
      </c>
      <c r="DX167" s="159">
        <f t="shared" si="1677"/>
        <v>0</v>
      </c>
      <c r="DY167" s="159">
        <f t="shared" si="1677"/>
        <v>0</v>
      </c>
      <c r="DZ167" s="159">
        <f t="shared" si="1677"/>
        <v>0</v>
      </c>
      <c r="EA167" s="159">
        <f t="shared" si="1677"/>
        <v>0</v>
      </c>
      <c r="EB167" s="159">
        <f t="shared" si="1677"/>
        <v>0</v>
      </c>
      <c r="EC167" s="159">
        <f t="shared" si="1677"/>
        <v>0</v>
      </c>
      <c r="ED167" s="159">
        <f t="shared" si="1677"/>
        <v>0</v>
      </c>
      <c r="EE167" s="159">
        <f t="shared" si="1677"/>
        <v>0</v>
      </c>
      <c r="EF167" s="159">
        <f t="shared" si="1677"/>
        <v>0</v>
      </c>
      <c r="EG167" s="159">
        <f t="shared" si="1677"/>
        <v>0</v>
      </c>
      <c r="EH167" s="159">
        <f t="shared" si="1677"/>
        <v>0</v>
      </c>
      <c r="EI167" s="159">
        <f t="shared" si="1677"/>
        <v>0</v>
      </c>
      <c r="EJ167" s="159">
        <f t="shared" si="1677"/>
        <v>0</v>
      </c>
      <c r="EK167" s="159">
        <f t="shared" si="1677"/>
        <v>0</v>
      </c>
      <c r="EL167" s="159">
        <f t="shared" ref="EL167:FA167" si="1678">EL168</f>
        <v>0</v>
      </c>
      <c r="EM167" s="159">
        <f t="shared" si="1678"/>
        <v>0</v>
      </c>
      <c r="EN167" s="159">
        <f t="shared" si="1678"/>
        <v>0</v>
      </c>
      <c r="EO167" s="159">
        <f t="shared" si="1678"/>
        <v>0</v>
      </c>
      <c r="EP167" s="159">
        <f t="shared" si="1678"/>
        <v>0</v>
      </c>
      <c r="EQ167" s="159">
        <f t="shared" si="1678"/>
        <v>0</v>
      </c>
      <c r="ER167" s="159">
        <f t="shared" si="1678"/>
        <v>0</v>
      </c>
      <c r="ES167" s="159">
        <f t="shared" si="1678"/>
        <v>0</v>
      </c>
      <c r="ET167" s="159">
        <f t="shared" si="1678"/>
        <v>0</v>
      </c>
      <c r="EU167" s="159">
        <f t="shared" si="1678"/>
        <v>0</v>
      </c>
      <c r="EV167" s="159">
        <f t="shared" si="1678"/>
        <v>0</v>
      </c>
      <c r="EW167" s="159">
        <f t="shared" si="1678"/>
        <v>0</v>
      </c>
      <c r="EX167" s="159"/>
      <c r="EY167" s="159"/>
      <c r="EZ167" s="159">
        <f t="shared" si="1678"/>
        <v>2</v>
      </c>
      <c r="FA167" s="159">
        <f t="shared" si="1678"/>
        <v>55550.880000000005</v>
      </c>
    </row>
    <row r="168" spans="1:157" s="2" customFormat="1" ht="30" customHeight="1" x14ac:dyDescent="0.25">
      <c r="A168" s="122"/>
      <c r="B168" s="122">
        <v>128</v>
      </c>
      <c r="C168" s="123" t="s">
        <v>471</v>
      </c>
      <c r="D168" s="215" t="s">
        <v>472</v>
      </c>
      <c r="E168" s="125">
        <v>15030</v>
      </c>
      <c r="F168" s="126">
        <v>1.32</v>
      </c>
      <c r="G168" s="127"/>
      <c r="H168" s="128">
        <v>1</v>
      </c>
      <c r="I168" s="194"/>
      <c r="J168" s="183">
        <v>1.4</v>
      </c>
      <c r="K168" s="183">
        <v>1.68</v>
      </c>
      <c r="L168" s="183">
        <v>2.23</v>
      </c>
      <c r="M168" s="186">
        <v>2.57</v>
      </c>
      <c r="N168" s="130"/>
      <c r="O168" s="131">
        <f>N168*$E168*$F168*$H168*$J168*O$11</f>
        <v>0</v>
      </c>
      <c r="P168" s="187"/>
      <c r="Q168" s="131">
        <f>P168*$E168*$F168*$H168*$J168*Q$11</f>
        <v>0</v>
      </c>
      <c r="R168" s="131">
        <v>2</v>
      </c>
      <c r="S168" s="131">
        <v>55550.880000000005</v>
      </c>
      <c r="T168" s="131"/>
      <c r="U168" s="131"/>
      <c r="V168" s="132">
        <v>2</v>
      </c>
      <c r="W168" s="131">
        <f>V168*$E168*$F168*$H168*$J168*W$11</f>
        <v>55550.880000000005</v>
      </c>
      <c r="X168" s="130"/>
      <c r="Y168" s="131">
        <f>X168*$E168*$F168*$H168*$J168*Y$11</f>
        <v>0</v>
      </c>
      <c r="Z168" s="130"/>
      <c r="AA168" s="131">
        <f>Z168*$E168*$F168*$H168*$J168*AA$11</f>
        <v>0</v>
      </c>
      <c r="AB168" s="130"/>
      <c r="AC168" s="131">
        <f>AB168*$E168*$F168*$H168*$J168*AC$11</f>
        <v>0</v>
      </c>
      <c r="AD168" s="132"/>
      <c r="AE168" s="131">
        <f>AD168*$E168*$F168*$H168*$J168*AE$11</f>
        <v>0</v>
      </c>
      <c r="AF168" s="132"/>
      <c r="AG168" s="131">
        <f>AF168*$E168*$F168*$H168*$J168*AG$11</f>
        <v>0</v>
      </c>
      <c r="AH168" s="132"/>
      <c r="AI168" s="131">
        <f>AH168*$E168*$F168*$H168*$J168*AI$11</f>
        <v>0</v>
      </c>
      <c r="AJ168" s="132"/>
      <c r="AK168" s="132"/>
      <c r="AL168" s="132"/>
      <c r="AM168" s="132">
        <v>0</v>
      </c>
      <c r="AN168" s="130"/>
      <c r="AO168" s="131">
        <f>AN168*$E168*$F168*$H168*$J168*AO$11</f>
        <v>0</v>
      </c>
      <c r="AP168" s="132"/>
      <c r="AQ168" s="131">
        <f>AP168*$E168*$F168*$H168*$J168*AQ$11</f>
        <v>0</v>
      </c>
      <c r="AR168" s="130"/>
      <c r="AS168" s="131">
        <f>AR168*$E168*$F168*$H168*$J168*AS$11</f>
        <v>0</v>
      </c>
      <c r="AT168" s="130"/>
      <c r="AU168" s="131">
        <f>AT168*$E168*$F168*$H168*$J168*AU$11</f>
        <v>0</v>
      </c>
      <c r="AV168" s="132"/>
      <c r="AW168" s="131">
        <f>AV168*$E168*$F168*$H168*$J168*AW$11</f>
        <v>0</v>
      </c>
      <c r="AX168" s="132"/>
      <c r="AY168" s="131">
        <f>AX168*$E168*$F168*$H168*$J168*AY$11</f>
        <v>0</v>
      </c>
      <c r="AZ168" s="130"/>
      <c r="BA168" s="131">
        <f>AZ168*$E168*$F168*$H168*$J168*BA$11</f>
        <v>0</v>
      </c>
      <c r="BB168" s="130"/>
      <c r="BC168" s="131">
        <f>BB168*$E168*$F168*$H168*$J168*BC$11</f>
        <v>0</v>
      </c>
      <c r="BD168" s="130"/>
      <c r="BE168" s="131">
        <f>BD168*$E168*$F168*$H168*$J168*BE$11</f>
        <v>0</v>
      </c>
      <c r="BF168" s="130"/>
      <c r="BG168" s="131">
        <f>BF168*$E168*$F168*$H168*$J168*BG$11</f>
        <v>0</v>
      </c>
      <c r="BH168" s="130"/>
      <c r="BI168" s="131">
        <f>BH168*$E168*$F168*$H168*$J168*BI$11</f>
        <v>0</v>
      </c>
      <c r="BJ168" s="132">
        <v>0</v>
      </c>
      <c r="BK168" s="132">
        <v>0</v>
      </c>
      <c r="BL168" s="130"/>
      <c r="BM168" s="131">
        <f>BL168*$E168*$F168*$H168*$J168*BM$11</f>
        <v>0</v>
      </c>
      <c r="BN168" s="130"/>
      <c r="BO168" s="131">
        <f>BN168*$E168*$F168*$H168*$J168*BO$11</f>
        <v>0</v>
      </c>
      <c r="BP168" s="130"/>
      <c r="BQ168" s="131">
        <f>BP168*$E168*$F168*$H168*$J168*BQ$11</f>
        <v>0</v>
      </c>
      <c r="BR168" s="130"/>
      <c r="BS168" s="131">
        <f>BR168*$E168*$F168*$H168*$J168*BS$11</f>
        <v>0</v>
      </c>
      <c r="BT168" s="130"/>
      <c r="BU168" s="131">
        <f>BT168*$E168*$F168*$H168*$J168*BU$11</f>
        <v>0</v>
      </c>
      <c r="BV168" s="130"/>
      <c r="BW168" s="131">
        <f>BV168*$E168*$F168*$H168*$J168*BW$11</f>
        <v>0</v>
      </c>
      <c r="BX168" s="130"/>
      <c r="BY168" s="131">
        <f>BX168*$E168*$F168*$H168*$J168*BY$11</f>
        <v>0</v>
      </c>
      <c r="BZ168" s="130"/>
      <c r="CA168" s="131">
        <f>BZ168*$E168*$F168*$H168*$J168*CA$11</f>
        <v>0</v>
      </c>
      <c r="CB168" s="134"/>
      <c r="CC168" s="131">
        <f>CB168*$E168*$F168*$H168*$J168*CC$11</f>
        <v>0</v>
      </c>
      <c r="CD168" s="130"/>
      <c r="CE168" s="131">
        <f>CD168*$E168*$F168*$H168*$J168*CE$11</f>
        <v>0</v>
      </c>
      <c r="CF168" s="132"/>
      <c r="CG168" s="131">
        <f>CF168*$E168*$F168*$H168*$J168*CG$11</f>
        <v>0</v>
      </c>
      <c r="CH168" s="130"/>
      <c r="CI168" s="131">
        <f>CH168*$E168*$F168*$H168*$J168*CI$11</f>
        <v>0</v>
      </c>
      <c r="CJ168" s="130"/>
      <c r="CK168" s="131">
        <f>CJ168*$E168*$F168*$H168*$J168*CK$11</f>
        <v>0</v>
      </c>
      <c r="CL168" s="130"/>
      <c r="CM168" s="131">
        <f>CL168*$E168*$F168*$H168*$J168*CM$11</f>
        <v>0</v>
      </c>
      <c r="CN168" s="151"/>
      <c r="CO168" s="131">
        <f>CN168*$E168*$F168*$H168*$J168*CO$11</f>
        <v>0</v>
      </c>
      <c r="CP168" s="130"/>
      <c r="CQ168" s="135">
        <f>SUM(CP168*$E168*$F168*$H168*$K168*$CQ$11)</f>
        <v>0</v>
      </c>
      <c r="CR168" s="130"/>
      <c r="CS168" s="135">
        <f>SUM(CR168*$E168*$F168*$H168*$K168*$CQ$11)</f>
        <v>0</v>
      </c>
      <c r="CT168" s="130"/>
      <c r="CU168" s="135">
        <f t="shared" ref="CU168" si="1679">SUM(CT168*$E168*$F168*$H168*$K168*$CQ$11)</f>
        <v>0</v>
      </c>
      <c r="CV168" s="132"/>
      <c r="CW168" s="135">
        <f t="shared" ref="CW168" si="1680">SUM(CV168*$E168*$F168*$H168*$K168*$CQ$11)</f>
        <v>0</v>
      </c>
      <c r="CX168" s="132"/>
      <c r="CY168" s="135">
        <f t="shared" ref="CY168" si="1681">SUM(CX168*$E168*$F168*$H168*$K168*$CQ$11)</f>
        <v>0</v>
      </c>
      <c r="CZ168" s="132"/>
      <c r="DA168" s="135">
        <f t="shared" ref="DA168" si="1682">SUM(CZ168*$E168*$F168*$H168*$K168*$CQ$11)</f>
        <v>0</v>
      </c>
      <c r="DB168" s="130"/>
      <c r="DC168" s="135">
        <f t="shared" ref="DC168" si="1683">SUM(DB168*$E168*$F168*$H168*$K168*$CQ$11)</f>
        <v>0</v>
      </c>
      <c r="DD168" s="130"/>
      <c r="DE168" s="135">
        <f t="shared" ref="DE168" si="1684">SUM(DD168*$E168*$F168*$H168*$K168*$CQ$11)</f>
        <v>0</v>
      </c>
      <c r="DF168" s="130">
        <v>0</v>
      </c>
      <c r="DG168" s="135">
        <v>0</v>
      </c>
      <c r="DH168" s="132"/>
      <c r="DI168" s="135">
        <f t="shared" ref="DI168" si="1685">SUM(DH168*$E168*$F168*$H168*$K168*$CQ$11)</f>
        <v>0</v>
      </c>
      <c r="DJ168" s="130"/>
      <c r="DK168" s="135">
        <f t="shared" ref="DK168" si="1686">SUM(DJ168*$E168*$F168*$H168*$K168*$CQ$11)</f>
        <v>0</v>
      </c>
      <c r="DL168" s="130"/>
      <c r="DM168" s="135">
        <f t="shared" ref="DM168" si="1687">SUM(DL168*$E168*$F168*$H168*$K168*$CQ$11)</f>
        <v>0</v>
      </c>
      <c r="DN168" s="130"/>
      <c r="DO168" s="135">
        <f t="shared" ref="DO168" si="1688">SUM(DN168*$E168*$F168*$H168*$K168*$CQ$11)</f>
        <v>0</v>
      </c>
      <c r="DP168" s="130"/>
      <c r="DQ168" s="135">
        <f t="shared" ref="DQ168" si="1689">SUM(DP168*$E168*$F168*$H168*$K168*$CQ$11)</f>
        <v>0</v>
      </c>
      <c r="DR168" s="130"/>
      <c r="DS168" s="135">
        <f t="shared" ref="DS168" si="1690">SUM(DR168*$E168*$F168*$H168*$K168*$CQ$11)</f>
        <v>0</v>
      </c>
      <c r="DT168" s="130"/>
      <c r="DU168" s="135">
        <f t="shared" ref="DU168" si="1691">SUM(DT168*$E168*$F168*$H168*$K168*$CQ$11)</f>
        <v>0</v>
      </c>
      <c r="DV168" s="130"/>
      <c r="DW168" s="135">
        <f t="shared" ref="DW168" si="1692">SUM(DV168*$E168*$F168*$H168*$K168*$CQ$11)</f>
        <v>0</v>
      </c>
      <c r="DX168" s="130"/>
      <c r="DY168" s="135">
        <f t="shared" ref="DY168" si="1693">SUM(DX168*$E168*$F168*$H168*$K168*$CQ$11)</f>
        <v>0</v>
      </c>
      <c r="DZ168" s="130"/>
      <c r="EA168" s="135">
        <f>SUM(DZ168*$E168*$F168*$H168*$L168*EC$11)</f>
        <v>0</v>
      </c>
      <c r="EB168" s="130"/>
      <c r="EC168" s="135">
        <f>SUM(EB168*$E168*$F168*$H168*$M168*EC$11)</f>
        <v>0</v>
      </c>
      <c r="ED168" s="130"/>
      <c r="EE168" s="131">
        <f>ED168*$E168*$F168*$H168*$J168*EE$11</f>
        <v>0</v>
      </c>
      <c r="EF168" s="130"/>
      <c r="EG168" s="131">
        <f>EF168*$E168*$F168*$H168*$J168*EG$11</f>
        <v>0</v>
      </c>
      <c r="EH168" s="130"/>
      <c r="EI168" s="132"/>
      <c r="EJ168" s="130"/>
      <c r="EK168" s="132"/>
      <c r="EL168" s="130"/>
      <c r="EM168" s="131">
        <f>EL168*$E168*$F168*$H168*$J168*EM$11</f>
        <v>0</v>
      </c>
      <c r="EN168" s="130"/>
      <c r="EO168" s="131">
        <f>EN168*$E168*$F168*$H168*$J168*EO$11</f>
        <v>0</v>
      </c>
      <c r="EP168" s="130"/>
      <c r="EQ168" s="132"/>
      <c r="ER168" s="136"/>
      <c r="ES168" s="136"/>
      <c r="ET168" s="151"/>
      <c r="EU168" s="151"/>
      <c r="EV168" s="151"/>
      <c r="EW168" s="151"/>
      <c r="EX168" s="151"/>
      <c r="EY168" s="151"/>
      <c r="EZ168" s="137">
        <f>SUM(N168,P168,V168,X168,Z168,AB168,AD168,AF168,AH168,AJ168,AL168,AN168,AP168,AR168,AT168,AV168,AX168,AZ168,BB168,BD168,BF168,BH168,BJ168,BL168,BN168,BP168,BR168,BT168,BV168,BX168,BZ168,CB168,CD168,CF168,CH168,CJ168,CL168,CN168,CP168,CR168,CT168,CV168,CX168,CZ168,DB168,DD168,DF168,DH168,DJ168,DL168,DN168,DP168,DR168,DT168,DV168,DX168,DZ168,EB168,ED168,EF168,EH168,EJ168,EL168,EN168,EP168,ER168,ET168,EV168)</f>
        <v>2</v>
      </c>
      <c r="FA168" s="137">
        <f>SUM(O168,Q168,W168,Y168,AA168,AC168,AE168,AG168,AI168,AK168,AM168,AO168,AQ168,AS168,AU168,AW168,AY168,BA168,BC168,BE168,BG168,BI168,BK168,BM168,BO168,BQ168,BS168,BU168,BW168,BY168,CA168,CC168,CE168,CG168,CI168,CK168,CM168,CO168,CQ168,CS168,CU168,CW168,CY168,DA168,DC168,DE168,DG168,DI168,DK168,DM168,DO168,DQ168,DS168,DU168,DW168,DY168,EA168,EC168,EE168,EG168,EI168,EK168,EM168,EO168,EQ168,ES168,EU168,EW168)</f>
        <v>55550.880000000005</v>
      </c>
    </row>
    <row r="169" spans="1:157" s="181" customFormat="1" ht="15" x14ac:dyDescent="0.25">
      <c r="A169" s="112">
        <v>29</v>
      </c>
      <c r="B169" s="112"/>
      <c r="C169" s="192" t="s">
        <v>473</v>
      </c>
      <c r="D169" s="216" t="s">
        <v>474</v>
      </c>
      <c r="E169" s="125">
        <v>15030</v>
      </c>
      <c r="F169" s="190"/>
      <c r="G169" s="127"/>
      <c r="H169" s="115"/>
      <c r="I169" s="177"/>
      <c r="J169" s="191">
        <v>1.4</v>
      </c>
      <c r="K169" s="191">
        <v>1.68</v>
      </c>
      <c r="L169" s="191">
        <v>2.23</v>
      </c>
      <c r="M169" s="179">
        <v>2.57</v>
      </c>
      <c r="N169" s="159">
        <f t="shared" ref="N169:BY169" si="1694">SUM(N170:N173)</f>
        <v>20</v>
      </c>
      <c r="O169" s="159">
        <f t="shared" si="1694"/>
        <v>441882</v>
      </c>
      <c r="P169" s="159">
        <f t="shared" si="1694"/>
        <v>0</v>
      </c>
      <c r="Q169" s="159">
        <f t="shared" si="1694"/>
        <v>0</v>
      </c>
      <c r="R169" s="159">
        <v>1</v>
      </c>
      <c r="S169" s="159">
        <v>22094.1</v>
      </c>
      <c r="T169" s="159">
        <v>0</v>
      </c>
      <c r="U169" s="159">
        <v>0</v>
      </c>
      <c r="V169" s="159">
        <f t="shared" si="1694"/>
        <v>1</v>
      </c>
      <c r="W169" s="159">
        <f t="shared" si="1694"/>
        <v>22094.1</v>
      </c>
      <c r="X169" s="159">
        <f t="shared" si="1694"/>
        <v>0</v>
      </c>
      <c r="Y169" s="159">
        <f t="shared" si="1694"/>
        <v>0</v>
      </c>
      <c r="Z169" s="159">
        <f t="shared" si="1694"/>
        <v>0</v>
      </c>
      <c r="AA169" s="159">
        <f t="shared" si="1694"/>
        <v>0</v>
      </c>
      <c r="AB169" s="159">
        <f t="shared" si="1694"/>
        <v>0</v>
      </c>
      <c r="AC169" s="159">
        <f t="shared" si="1694"/>
        <v>0</v>
      </c>
      <c r="AD169" s="159">
        <f t="shared" si="1694"/>
        <v>50</v>
      </c>
      <c r="AE169" s="159">
        <f t="shared" si="1694"/>
        <v>1104705</v>
      </c>
      <c r="AF169" s="159">
        <f t="shared" si="1694"/>
        <v>0</v>
      </c>
      <c r="AG169" s="159">
        <f t="shared" si="1694"/>
        <v>0</v>
      </c>
      <c r="AH169" s="159">
        <f t="shared" si="1694"/>
        <v>80</v>
      </c>
      <c r="AI169" s="159">
        <f t="shared" si="1694"/>
        <v>1767528</v>
      </c>
      <c r="AJ169" s="159">
        <f t="shared" si="1694"/>
        <v>0</v>
      </c>
      <c r="AK169" s="159">
        <f t="shared" si="1694"/>
        <v>0</v>
      </c>
      <c r="AL169" s="159">
        <f t="shared" si="1694"/>
        <v>6</v>
      </c>
      <c r="AM169" s="159">
        <f t="shared" si="1694"/>
        <v>159077.51999999999</v>
      </c>
      <c r="AN169" s="159">
        <f t="shared" si="1694"/>
        <v>15</v>
      </c>
      <c r="AO169" s="159">
        <f t="shared" si="1694"/>
        <v>400218.84</v>
      </c>
      <c r="AP169" s="159">
        <f t="shared" si="1694"/>
        <v>0</v>
      </c>
      <c r="AQ169" s="159">
        <f t="shared" si="1694"/>
        <v>0</v>
      </c>
      <c r="AR169" s="159">
        <f t="shared" si="1694"/>
        <v>0</v>
      </c>
      <c r="AS169" s="159">
        <f t="shared" si="1694"/>
        <v>0</v>
      </c>
      <c r="AT169" s="159">
        <f t="shared" si="1694"/>
        <v>0</v>
      </c>
      <c r="AU169" s="159">
        <f t="shared" si="1694"/>
        <v>0</v>
      </c>
      <c r="AV169" s="159">
        <f t="shared" si="1694"/>
        <v>0</v>
      </c>
      <c r="AW169" s="159">
        <f t="shared" si="1694"/>
        <v>0</v>
      </c>
      <c r="AX169" s="159">
        <f t="shared" si="1694"/>
        <v>0</v>
      </c>
      <c r="AY169" s="159">
        <f t="shared" si="1694"/>
        <v>0</v>
      </c>
      <c r="AZ169" s="159">
        <f t="shared" si="1694"/>
        <v>0</v>
      </c>
      <c r="BA169" s="159">
        <f t="shared" si="1694"/>
        <v>0</v>
      </c>
      <c r="BB169" s="159">
        <f t="shared" si="1694"/>
        <v>55</v>
      </c>
      <c r="BC169" s="159">
        <f t="shared" si="1694"/>
        <v>1528701.2999999998</v>
      </c>
      <c r="BD169" s="159">
        <f t="shared" si="1694"/>
        <v>70</v>
      </c>
      <c r="BE169" s="159">
        <f t="shared" si="1694"/>
        <v>1546587</v>
      </c>
      <c r="BF169" s="159">
        <f t="shared" si="1694"/>
        <v>110</v>
      </c>
      <c r="BG169" s="159">
        <f t="shared" si="1694"/>
        <v>2430351</v>
      </c>
      <c r="BH169" s="159">
        <f t="shared" si="1694"/>
        <v>6</v>
      </c>
      <c r="BI169" s="159">
        <f t="shared" si="1694"/>
        <v>132564.6</v>
      </c>
      <c r="BJ169" s="121">
        <v>24</v>
      </c>
      <c r="BK169" s="121">
        <v>530258.39999999979</v>
      </c>
      <c r="BL169" s="159">
        <f t="shared" si="1694"/>
        <v>85</v>
      </c>
      <c r="BM169" s="159">
        <f t="shared" si="1694"/>
        <v>1877998.4999999998</v>
      </c>
      <c r="BN169" s="159">
        <f t="shared" si="1694"/>
        <v>0</v>
      </c>
      <c r="BO169" s="159">
        <f t="shared" si="1694"/>
        <v>0</v>
      </c>
      <c r="BP169" s="159">
        <f t="shared" si="1694"/>
        <v>12</v>
      </c>
      <c r="BQ169" s="159">
        <f t="shared" si="1694"/>
        <v>265129.2</v>
      </c>
      <c r="BR169" s="159">
        <f t="shared" si="1694"/>
        <v>0</v>
      </c>
      <c r="BS169" s="159">
        <f t="shared" si="1694"/>
        <v>0</v>
      </c>
      <c r="BT169" s="159">
        <f t="shared" si="1694"/>
        <v>0</v>
      </c>
      <c r="BU169" s="159">
        <f t="shared" si="1694"/>
        <v>0</v>
      </c>
      <c r="BV169" s="159">
        <f t="shared" si="1694"/>
        <v>0</v>
      </c>
      <c r="BW169" s="159">
        <f t="shared" si="1694"/>
        <v>0</v>
      </c>
      <c r="BX169" s="159">
        <f t="shared" si="1694"/>
        <v>0</v>
      </c>
      <c r="BY169" s="159">
        <f t="shared" si="1694"/>
        <v>0</v>
      </c>
      <c r="BZ169" s="159">
        <f t="shared" ref="BZ169:EK169" si="1695">SUM(BZ170:BZ173)</f>
        <v>0</v>
      </c>
      <c r="CA169" s="159">
        <f t="shared" si="1695"/>
        <v>0</v>
      </c>
      <c r="CB169" s="159">
        <f t="shared" si="1695"/>
        <v>0</v>
      </c>
      <c r="CC169" s="159">
        <f t="shared" si="1695"/>
        <v>0</v>
      </c>
      <c r="CD169" s="159">
        <f t="shared" si="1695"/>
        <v>41</v>
      </c>
      <c r="CE169" s="159">
        <f t="shared" si="1695"/>
        <v>905858.1</v>
      </c>
      <c r="CF169" s="159">
        <f t="shared" si="1695"/>
        <v>0</v>
      </c>
      <c r="CG169" s="159">
        <f t="shared" si="1695"/>
        <v>0</v>
      </c>
      <c r="CH169" s="159">
        <f t="shared" si="1695"/>
        <v>35</v>
      </c>
      <c r="CI169" s="159">
        <f t="shared" si="1695"/>
        <v>773293.5</v>
      </c>
      <c r="CJ169" s="159">
        <f t="shared" si="1695"/>
        <v>100</v>
      </c>
      <c r="CK169" s="159">
        <f t="shared" si="1695"/>
        <v>2209410</v>
      </c>
      <c r="CL169" s="159">
        <f t="shared" si="1695"/>
        <v>77</v>
      </c>
      <c r="CM169" s="159">
        <f t="shared" si="1695"/>
        <v>1865373.2999999998</v>
      </c>
      <c r="CN169" s="159">
        <f t="shared" si="1695"/>
        <v>20</v>
      </c>
      <c r="CO169" s="159">
        <f t="shared" si="1695"/>
        <v>606009.59999999998</v>
      </c>
      <c r="CP169" s="180">
        <f t="shared" si="1695"/>
        <v>20</v>
      </c>
      <c r="CQ169" s="159">
        <f t="shared" si="1695"/>
        <v>530258.4</v>
      </c>
      <c r="CR169" s="180">
        <f t="shared" si="1695"/>
        <v>0</v>
      </c>
      <c r="CS169" s="159">
        <f t="shared" si="1695"/>
        <v>0</v>
      </c>
      <c r="CT169" s="159">
        <f t="shared" si="1695"/>
        <v>0</v>
      </c>
      <c r="CU169" s="159">
        <f t="shared" si="1695"/>
        <v>0</v>
      </c>
      <c r="CV169" s="159">
        <f t="shared" si="1695"/>
        <v>0</v>
      </c>
      <c r="CW169" s="159">
        <f t="shared" si="1695"/>
        <v>0</v>
      </c>
      <c r="CX169" s="159">
        <f t="shared" si="1695"/>
        <v>2</v>
      </c>
      <c r="CY169" s="159">
        <f t="shared" si="1695"/>
        <v>53025.84</v>
      </c>
      <c r="CZ169" s="159">
        <f t="shared" si="1695"/>
        <v>0</v>
      </c>
      <c r="DA169" s="159">
        <f t="shared" si="1695"/>
        <v>0</v>
      </c>
      <c r="DB169" s="159">
        <f t="shared" si="1695"/>
        <v>0</v>
      </c>
      <c r="DC169" s="159">
        <f t="shared" si="1695"/>
        <v>0</v>
      </c>
      <c r="DD169" s="159">
        <f t="shared" si="1695"/>
        <v>20</v>
      </c>
      <c r="DE169" s="159">
        <f t="shared" si="1695"/>
        <v>530258.4</v>
      </c>
      <c r="DF169" s="180">
        <v>24</v>
      </c>
      <c r="DG169" s="159">
        <v>636310.07999999996</v>
      </c>
      <c r="DH169" s="159">
        <f t="shared" si="1695"/>
        <v>144</v>
      </c>
      <c r="DI169" s="159">
        <f t="shared" si="1695"/>
        <v>3817860.48</v>
      </c>
      <c r="DJ169" s="159">
        <f t="shared" si="1695"/>
        <v>105</v>
      </c>
      <c r="DK169" s="159">
        <f t="shared" si="1695"/>
        <v>2980809.7199999997</v>
      </c>
      <c r="DL169" s="159">
        <f t="shared" si="1695"/>
        <v>40</v>
      </c>
      <c r="DM169" s="159">
        <f t="shared" si="1695"/>
        <v>1060516.8</v>
      </c>
      <c r="DN169" s="159">
        <f t="shared" si="1695"/>
        <v>10</v>
      </c>
      <c r="DO169" s="159">
        <f t="shared" si="1695"/>
        <v>265129.2</v>
      </c>
      <c r="DP169" s="159">
        <f t="shared" si="1695"/>
        <v>34</v>
      </c>
      <c r="DQ169" s="159">
        <f t="shared" si="1695"/>
        <v>901439.27999999991</v>
      </c>
      <c r="DR169" s="159">
        <f t="shared" si="1695"/>
        <v>10</v>
      </c>
      <c r="DS169" s="159">
        <f t="shared" si="1695"/>
        <v>265129.2</v>
      </c>
      <c r="DT169" s="159">
        <f t="shared" si="1695"/>
        <v>0</v>
      </c>
      <c r="DU169" s="159">
        <f t="shared" si="1695"/>
        <v>0</v>
      </c>
      <c r="DV169" s="159">
        <f t="shared" si="1695"/>
        <v>10</v>
      </c>
      <c r="DW169" s="159">
        <f t="shared" si="1695"/>
        <v>265129.2</v>
      </c>
      <c r="DX169" s="159">
        <f t="shared" si="1695"/>
        <v>3</v>
      </c>
      <c r="DY169" s="159">
        <f t="shared" si="1695"/>
        <v>79538.759999999995</v>
      </c>
      <c r="DZ169" s="159">
        <f t="shared" si="1695"/>
        <v>2</v>
      </c>
      <c r="EA169" s="159">
        <f t="shared" si="1695"/>
        <v>70385.490000000005</v>
      </c>
      <c r="EB169" s="159">
        <f t="shared" si="1695"/>
        <v>11</v>
      </c>
      <c r="EC169" s="159">
        <f t="shared" si="1695"/>
        <v>446143.00499999995</v>
      </c>
      <c r="ED169" s="159">
        <f t="shared" si="1695"/>
        <v>0</v>
      </c>
      <c r="EE169" s="159">
        <f t="shared" si="1695"/>
        <v>0</v>
      </c>
      <c r="EF169" s="159">
        <f t="shared" si="1695"/>
        <v>0</v>
      </c>
      <c r="EG169" s="159">
        <f t="shared" si="1695"/>
        <v>0</v>
      </c>
      <c r="EH169" s="159">
        <f t="shared" si="1695"/>
        <v>0</v>
      </c>
      <c r="EI169" s="159">
        <f t="shared" si="1695"/>
        <v>0</v>
      </c>
      <c r="EJ169" s="159">
        <f t="shared" si="1695"/>
        <v>0</v>
      </c>
      <c r="EK169" s="159">
        <f t="shared" si="1695"/>
        <v>0</v>
      </c>
      <c r="EL169" s="159">
        <f t="shared" ref="EL169:FA169" si="1696">SUM(EL170:EL173)</f>
        <v>0</v>
      </c>
      <c r="EM169" s="159">
        <f t="shared" si="1696"/>
        <v>0</v>
      </c>
      <c r="EN169" s="159">
        <f t="shared" si="1696"/>
        <v>0</v>
      </c>
      <c r="EO169" s="159">
        <f t="shared" si="1696"/>
        <v>0</v>
      </c>
      <c r="EP169" s="159">
        <f t="shared" si="1696"/>
        <v>0</v>
      </c>
      <c r="EQ169" s="159">
        <f t="shared" si="1696"/>
        <v>0</v>
      </c>
      <c r="ER169" s="159">
        <f t="shared" si="1696"/>
        <v>0</v>
      </c>
      <c r="ES169" s="159">
        <f t="shared" si="1696"/>
        <v>0</v>
      </c>
      <c r="ET169" s="159">
        <f t="shared" si="1696"/>
        <v>0</v>
      </c>
      <c r="EU169" s="159">
        <f t="shared" si="1696"/>
        <v>0</v>
      </c>
      <c r="EV169" s="159">
        <f t="shared" si="1696"/>
        <v>0</v>
      </c>
      <c r="EW169" s="159">
        <f t="shared" si="1696"/>
        <v>0</v>
      </c>
      <c r="EX169" s="159"/>
      <c r="EY169" s="159"/>
      <c r="EZ169" s="159">
        <f t="shared" si="1696"/>
        <v>1242</v>
      </c>
      <c r="FA169" s="159">
        <f t="shared" si="1696"/>
        <v>30468973.814999994</v>
      </c>
    </row>
    <row r="170" spans="1:157" s="196" customFormat="1" ht="30" customHeight="1" x14ac:dyDescent="0.25">
      <c r="A170" s="122"/>
      <c r="B170" s="122">
        <v>129</v>
      </c>
      <c r="C170" s="123" t="s">
        <v>475</v>
      </c>
      <c r="D170" s="215" t="s">
        <v>476</v>
      </c>
      <c r="E170" s="125">
        <v>15030</v>
      </c>
      <c r="F170" s="126">
        <v>1.44</v>
      </c>
      <c r="G170" s="127"/>
      <c r="H170" s="128">
        <v>1</v>
      </c>
      <c r="I170" s="194"/>
      <c r="J170" s="183">
        <v>1.4</v>
      </c>
      <c r="K170" s="183">
        <v>1.68</v>
      </c>
      <c r="L170" s="183">
        <v>2.23</v>
      </c>
      <c r="M170" s="186">
        <v>2.57</v>
      </c>
      <c r="N170" s="130"/>
      <c r="O170" s="131">
        <f t="shared" ref="O170:Q173" si="1697">N170*$E170*$F170*$H170*$J170*O$11</f>
        <v>0</v>
      </c>
      <c r="P170" s="187"/>
      <c r="Q170" s="131">
        <f t="shared" si="1697"/>
        <v>0</v>
      </c>
      <c r="R170" s="131"/>
      <c r="S170" s="131">
        <v>0</v>
      </c>
      <c r="T170" s="131"/>
      <c r="U170" s="131"/>
      <c r="V170" s="132"/>
      <c r="W170" s="131">
        <f t="shared" ref="W170:W173" si="1698">V170*$E170*$F170*$H170*$J170*W$11</f>
        <v>0</v>
      </c>
      <c r="X170" s="130"/>
      <c r="Y170" s="131">
        <f t="shared" ref="Y170:Y173" si="1699">X170*$E170*$F170*$H170*$J170*Y$11</f>
        <v>0</v>
      </c>
      <c r="Z170" s="130"/>
      <c r="AA170" s="131">
        <f t="shared" ref="AA170:AA173" si="1700">Z170*$E170*$F170*$H170*$J170*AA$11</f>
        <v>0</v>
      </c>
      <c r="AB170" s="130"/>
      <c r="AC170" s="131">
        <f t="shared" ref="AC170:AC173" si="1701">AB170*$E170*$F170*$H170*$J170*AC$11</f>
        <v>0</v>
      </c>
      <c r="AD170" s="132"/>
      <c r="AE170" s="131">
        <f t="shared" ref="AE170:AE173" si="1702">AD170*$E170*$F170*$H170*$J170*AE$11</f>
        <v>0</v>
      </c>
      <c r="AF170" s="132"/>
      <c r="AG170" s="131">
        <f t="shared" ref="AG170:AG173" si="1703">AF170*$E170*$F170*$H170*$J170*AG$11</f>
        <v>0</v>
      </c>
      <c r="AH170" s="132"/>
      <c r="AI170" s="131">
        <f t="shared" ref="AI170:AI173" si="1704">AH170*$E170*$F170*$H170*$J170*AI$11</f>
        <v>0</v>
      </c>
      <c r="AJ170" s="132"/>
      <c r="AK170" s="132"/>
      <c r="AL170" s="132"/>
      <c r="AM170" s="132">
        <v>0</v>
      </c>
      <c r="AN170" s="130">
        <v>1</v>
      </c>
      <c r="AO170" s="131">
        <f t="shared" ref="AO170:AO173" si="1705">AN170*$E170*$F170*$H170*$J170*AO$11</f>
        <v>30300.48</v>
      </c>
      <c r="AP170" s="132"/>
      <c r="AQ170" s="131">
        <f t="shared" ref="AQ170:AQ173" si="1706">AP170*$E170*$F170*$H170*$J170*AQ$11</f>
        <v>0</v>
      </c>
      <c r="AR170" s="130"/>
      <c r="AS170" s="131">
        <f t="shared" ref="AS170:AS173" si="1707">AR170*$E170*$F170*$H170*$J170*AS$11</f>
        <v>0</v>
      </c>
      <c r="AT170" s="151"/>
      <c r="AU170" s="131">
        <f t="shared" ref="AU170:AU173" si="1708">AT170*$E170*$F170*$H170*$J170*AU$11</f>
        <v>0</v>
      </c>
      <c r="AV170" s="132"/>
      <c r="AW170" s="131">
        <f t="shared" ref="AW170:AW173" si="1709">AV170*$E170*$F170*$H170*$J170*AW$11</f>
        <v>0</v>
      </c>
      <c r="AX170" s="132"/>
      <c r="AY170" s="131">
        <f t="shared" ref="AY170:AY173" si="1710">AX170*$E170*$F170*$H170*$J170*AY$11</f>
        <v>0</v>
      </c>
      <c r="AZ170" s="130"/>
      <c r="BA170" s="131">
        <f t="shared" ref="BA170:BA173" si="1711">AZ170*$E170*$F170*$H170*$J170*BA$11</f>
        <v>0</v>
      </c>
      <c r="BB170" s="130">
        <v>30</v>
      </c>
      <c r="BC170" s="131">
        <f t="shared" ref="BC170:BC173" si="1712">BB170*$E170*$F170*$H170*$J170*BC$11</f>
        <v>909014.39999999991</v>
      </c>
      <c r="BD170" s="130"/>
      <c r="BE170" s="131">
        <f t="shared" ref="BE170:BE173" si="1713">BD170*$E170*$F170*$H170*$J170*BE$11</f>
        <v>0</v>
      </c>
      <c r="BF170" s="130"/>
      <c r="BG170" s="131">
        <f t="shared" ref="BG170:BG173" si="1714">BF170*$E170*$F170*$H170*$J170*BG$11</f>
        <v>0</v>
      </c>
      <c r="BH170" s="130"/>
      <c r="BI170" s="131">
        <f t="shared" ref="BI170:BI173" si="1715">BH170*$E170*$F170*$H170*$J170*BI$11</f>
        <v>0</v>
      </c>
      <c r="BJ170" s="132">
        <v>0</v>
      </c>
      <c r="BK170" s="132">
        <v>0</v>
      </c>
      <c r="BL170" s="130"/>
      <c r="BM170" s="131">
        <f t="shared" ref="BM170:BM173" si="1716">BL170*$E170*$F170*$H170*$J170*BM$11</f>
        <v>0</v>
      </c>
      <c r="BN170" s="130"/>
      <c r="BO170" s="131">
        <f t="shared" ref="BO170:BO173" si="1717">BN170*$E170*$F170*$H170*$J170*BO$11</f>
        <v>0</v>
      </c>
      <c r="BP170" s="130"/>
      <c r="BQ170" s="131">
        <f t="shared" ref="BQ170:BQ173" si="1718">BP170*$E170*$F170*$H170*$J170*BQ$11</f>
        <v>0</v>
      </c>
      <c r="BR170" s="130"/>
      <c r="BS170" s="131">
        <f t="shared" ref="BS170:BS173" si="1719">BR170*$E170*$F170*$H170*$J170*BS$11</f>
        <v>0</v>
      </c>
      <c r="BT170" s="130"/>
      <c r="BU170" s="131">
        <f t="shared" ref="BU170:BU173" si="1720">BT170*$E170*$F170*$H170*$J170*BU$11</f>
        <v>0</v>
      </c>
      <c r="BV170" s="130"/>
      <c r="BW170" s="131">
        <f t="shared" ref="BW170:BW173" si="1721">BV170*$E170*$F170*$H170*$J170*BW$11</f>
        <v>0</v>
      </c>
      <c r="BX170" s="130"/>
      <c r="BY170" s="131">
        <f t="shared" ref="BY170:BY173" si="1722">BX170*$E170*$F170*$H170*$J170*BY$11</f>
        <v>0</v>
      </c>
      <c r="BZ170" s="130"/>
      <c r="CA170" s="131">
        <f t="shared" ref="CA170:CA173" si="1723">BZ170*$E170*$F170*$H170*$J170*CA$11</f>
        <v>0</v>
      </c>
      <c r="CB170" s="134"/>
      <c r="CC170" s="131">
        <f t="shared" ref="CC170:CE173" si="1724">CB170*$E170*$F170*$H170*$J170*CC$11</f>
        <v>0</v>
      </c>
      <c r="CD170" s="130"/>
      <c r="CE170" s="131">
        <f t="shared" si="1724"/>
        <v>0</v>
      </c>
      <c r="CF170" s="132"/>
      <c r="CG170" s="131">
        <f t="shared" ref="CG170:CG173" si="1725">CF170*$E170*$F170*$H170*$J170*CG$11</f>
        <v>0</v>
      </c>
      <c r="CH170" s="130"/>
      <c r="CI170" s="131">
        <f t="shared" ref="CI170:CI173" si="1726">CH170*$E170*$F170*$H170*$J170*CI$11</f>
        <v>0</v>
      </c>
      <c r="CJ170" s="130"/>
      <c r="CK170" s="131">
        <f t="shared" ref="CK170:CK173" si="1727">CJ170*$E170*$F170*$H170*$J170*CK$11</f>
        <v>0</v>
      </c>
      <c r="CL170" s="130">
        <v>20</v>
      </c>
      <c r="CM170" s="131">
        <f t="shared" ref="CM170:CM173" si="1728">CL170*$E170*$F170*$H170*$J170*CM$11</f>
        <v>606009.59999999998</v>
      </c>
      <c r="CN170" s="130">
        <v>20</v>
      </c>
      <c r="CO170" s="131">
        <f t="shared" ref="CO170:CO173" si="1729">CN170*$E170*$F170*$H170*$J170*CO$11</f>
        <v>606009.59999999998</v>
      </c>
      <c r="CP170" s="130"/>
      <c r="CQ170" s="135">
        <f>SUM(CP170*$E170*$F170*$H170*$K170*$CQ$11)</f>
        <v>0</v>
      </c>
      <c r="CR170" s="130"/>
      <c r="CS170" s="135">
        <f>SUM(CR170*$E170*$F170*$H170*$K170*$CQ$11)</f>
        <v>0</v>
      </c>
      <c r="CT170" s="130"/>
      <c r="CU170" s="135">
        <f t="shared" ref="CU170:CU173" si="1730">SUM(CT170*$E170*$F170*$H170*$K170*$CQ$11)</f>
        <v>0</v>
      </c>
      <c r="CV170" s="132"/>
      <c r="CW170" s="135">
        <f t="shared" ref="CW170:CW173" si="1731">SUM(CV170*$E170*$F170*$H170*$K170*$CQ$11)</f>
        <v>0</v>
      </c>
      <c r="CX170" s="132"/>
      <c r="CY170" s="135">
        <f t="shared" ref="CY170:CY173" si="1732">SUM(CX170*$E170*$F170*$H170*$K170*$CQ$11)</f>
        <v>0</v>
      </c>
      <c r="CZ170" s="132"/>
      <c r="DA170" s="135">
        <f t="shared" ref="DA170:DA173" si="1733">SUM(CZ170*$E170*$F170*$H170*$K170*$CQ$11)</f>
        <v>0</v>
      </c>
      <c r="DB170" s="130"/>
      <c r="DC170" s="135">
        <f t="shared" ref="DC170:DC173" si="1734">SUM(DB170*$E170*$F170*$H170*$K170*$CQ$11)</f>
        <v>0</v>
      </c>
      <c r="DD170" s="130"/>
      <c r="DE170" s="135">
        <f t="shared" ref="DE170:DE173" si="1735">SUM(DD170*$E170*$F170*$H170*$K170*$CQ$11)</f>
        <v>0</v>
      </c>
      <c r="DF170" s="130">
        <v>0</v>
      </c>
      <c r="DG170" s="135">
        <v>0</v>
      </c>
      <c r="DH170" s="132"/>
      <c r="DI170" s="135">
        <f t="shared" ref="DI170:DI173" si="1736">SUM(DH170*$E170*$F170*$H170*$K170*$CQ$11)</f>
        <v>0</v>
      </c>
      <c r="DJ170" s="130">
        <v>20</v>
      </c>
      <c r="DK170" s="135">
        <f t="shared" ref="DK170:DK173" si="1737">SUM(DJ170*$E170*$F170*$H170*$K170*$CQ$11)</f>
        <v>727211.52000000002</v>
      </c>
      <c r="DL170" s="130"/>
      <c r="DM170" s="135">
        <f t="shared" ref="DM170:DM173" si="1738">SUM(DL170*$E170*$F170*$H170*$K170*$CQ$11)</f>
        <v>0</v>
      </c>
      <c r="DN170" s="130"/>
      <c r="DO170" s="135">
        <f t="shared" ref="DO170:DO173" si="1739">SUM(DN170*$E170*$F170*$H170*$K170*$CQ$11)</f>
        <v>0</v>
      </c>
      <c r="DP170" s="130"/>
      <c r="DQ170" s="135">
        <f t="shared" ref="DQ170:DQ173" si="1740">SUM(DP170*$E170*$F170*$H170*$K170*$CQ$11)</f>
        <v>0</v>
      </c>
      <c r="DR170" s="130"/>
      <c r="DS170" s="135">
        <f t="shared" ref="DS170:DS173" si="1741">SUM(DR170*$E170*$F170*$H170*$K170*$CQ$11)</f>
        <v>0</v>
      </c>
      <c r="DT170" s="130"/>
      <c r="DU170" s="135">
        <f t="shared" ref="DU170:DU173" si="1742">SUM(DT170*$E170*$F170*$H170*$K170*$CQ$11)</f>
        <v>0</v>
      </c>
      <c r="DV170" s="130"/>
      <c r="DW170" s="135">
        <f t="shared" ref="DW170:DW173" si="1743">SUM(DV170*$E170*$F170*$H170*$K170*$CQ$11)</f>
        <v>0</v>
      </c>
      <c r="DX170" s="130"/>
      <c r="DY170" s="135">
        <f t="shared" ref="DY170:DY173" si="1744">SUM(DX170*$E170*$F170*$H170*$K170*$CQ$11)</f>
        <v>0</v>
      </c>
      <c r="DZ170" s="130"/>
      <c r="EA170" s="135">
        <f t="shared" ref="EA170:EA173" si="1745">SUM(DZ170*$E170*$F170*$H170*$L170*EC$11)</f>
        <v>0</v>
      </c>
      <c r="EB170" s="130"/>
      <c r="EC170" s="135">
        <f t="shared" ref="EC170:EC173" si="1746">SUM(EB170*$E170*$F170*$H170*$M170*EC$11)</f>
        <v>0</v>
      </c>
      <c r="ED170" s="151"/>
      <c r="EE170" s="131">
        <f t="shared" ref="EE170:EE173" si="1747">ED170*$E170*$F170*$H170*$J170*EE$11</f>
        <v>0</v>
      </c>
      <c r="EF170" s="130"/>
      <c r="EG170" s="131">
        <f t="shared" ref="EG170:EG173" si="1748">EF170*$E170*$F170*$H170*$J170*EG$11</f>
        <v>0</v>
      </c>
      <c r="EH170" s="130"/>
      <c r="EI170" s="132"/>
      <c r="EJ170" s="130"/>
      <c r="EK170" s="132"/>
      <c r="EL170" s="130"/>
      <c r="EM170" s="131">
        <f t="shared" ref="EM170:EM173" si="1749">EL170*$E170*$F170*$H170*$J170*EM$11</f>
        <v>0</v>
      </c>
      <c r="EN170" s="130"/>
      <c r="EO170" s="131">
        <f t="shared" ref="EO170:EO173" si="1750">EN170*$E170*$F170*$H170*$J170*EO$11</f>
        <v>0</v>
      </c>
      <c r="EP170" s="130"/>
      <c r="EQ170" s="132"/>
      <c r="ER170" s="136"/>
      <c r="ES170" s="136"/>
      <c r="ET170" s="130"/>
      <c r="EU170" s="130"/>
      <c r="EV170" s="130"/>
      <c r="EW170" s="130"/>
      <c r="EX170" s="130"/>
      <c r="EY170" s="130"/>
      <c r="EZ170" s="137">
        <f t="shared" ref="EZ170:FA173" si="1751">SUM(N170,P170,V170,X170,Z170,AB170,AD170,AF170,AH170,AJ170,AL170,AN170,AP170,AR170,AT170,AV170,AX170,AZ170,BB170,BD170,BF170,BH170,BJ170,BL170,BN170,BP170,BR170,BT170,BV170,BX170,BZ170,CB170,CD170,CF170,CH170,CJ170,CL170,CN170,CP170,CR170,CT170,CV170,CX170,CZ170,DB170,DD170,DF170,DH170,DJ170,DL170,DN170,DP170,DR170,DT170,DV170,DX170,DZ170,EB170,ED170,EF170,EH170,EJ170,EL170,EN170,EP170,ER170,ET170,EV170,EX170)</f>
        <v>91</v>
      </c>
      <c r="FA170" s="137">
        <f t="shared" si="1751"/>
        <v>2878545.6</v>
      </c>
    </row>
    <row r="171" spans="1:157" s="2" customFormat="1" ht="27.75" customHeight="1" x14ac:dyDescent="0.25">
      <c r="A171" s="122"/>
      <c r="B171" s="122">
        <v>130</v>
      </c>
      <c r="C171" s="123" t="s">
        <v>477</v>
      </c>
      <c r="D171" s="215" t="s">
        <v>478</v>
      </c>
      <c r="E171" s="125">
        <v>15030</v>
      </c>
      <c r="F171" s="126">
        <v>1.69</v>
      </c>
      <c r="G171" s="127"/>
      <c r="H171" s="128">
        <v>1</v>
      </c>
      <c r="I171" s="194"/>
      <c r="J171" s="183">
        <v>1.4</v>
      </c>
      <c r="K171" s="183">
        <v>1.68</v>
      </c>
      <c r="L171" s="183">
        <v>2.23</v>
      </c>
      <c r="M171" s="186">
        <v>2.57</v>
      </c>
      <c r="N171" s="130"/>
      <c r="O171" s="131">
        <f t="shared" si="1697"/>
        <v>0</v>
      </c>
      <c r="P171" s="187"/>
      <c r="Q171" s="131">
        <f t="shared" si="1697"/>
        <v>0</v>
      </c>
      <c r="R171" s="131"/>
      <c r="S171" s="131">
        <v>0</v>
      </c>
      <c r="T171" s="131"/>
      <c r="U171" s="131"/>
      <c r="V171" s="132"/>
      <c r="W171" s="131">
        <f t="shared" si="1698"/>
        <v>0</v>
      </c>
      <c r="X171" s="130"/>
      <c r="Y171" s="131">
        <f t="shared" si="1699"/>
        <v>0</v>
      </c>
      <c r="Z171" s="130"/>
      <c r="AA171" s="131">
        <f t="shared" si="1700"/>
        <v>0</v>
      </c>
      <c r="AB171" s="130"/>
      <c r="AC171" s="131">
        <f t="shared" si="1701"/>
        <v>0</v>
      </c>
      <c r="AD171" s="132"/>
      <c r="AE171" s="131">
        <f t="shared" si="1702"/>
        <v>0</v>
      </c>
      <c r="AF171" s="132"/>
      <c r="AG171" s="131">
        <f t="shared" si="1703"/>
        <v>0</v>
      </c>
      <c r="AH171" s="132"/>
      <c r="AI171" s="131">
        <f t="shared" si="1704"/>
        <v>0</v>
      </c>
      <c r="AJ171" s="132"/>
      <c r="AK171" s="132"/>
      <c r="AL171" s="132"/>
      <c r="AM171" s="132">
        <v>0</v>
      </c>
      <c r="AN171" s="130"/>
      <c r="AO171" s="131">
        <f t="shared" si="1705"/>
        <v>0</v>
      </c>
      <c r="AP171" s="132"/>
      <c r="AQ171" s="131">
        <f t="shared" si="1706"/>
        <v>0</v>
      </c>
      <c r="AR171" s="130"/>
      <c r="AS171" s="131">
        <f t="shared" si="1707"/>
        <v>0</v>
      </c>
      <c r="AT171" s="130"/>
      <c r="AU171" s="131">
        <f t="shared" si="1708"/>
        <v>0</v>
      </c>
      <c r="AV171" s="132"/>
      <c r="AW171" s="131">
        <f t="shared" si="1709"/>
        <v>0</v>
      </c>
      <c r="AX171" s="132"/>
      <c r="AY171" s="131">
        <f t="shared" si="1710"/>
        <v>0</v>
      </c>
      <c r="AZ171" s="130"/>
      <c r="BA171" s="131">
        <f t="shared" si="1711"/>
        <v>0</v>
      </c>
      <c r="BB171" s="130">
        <v>5</v>
      </c>
      <c r="BC171" s="131">
        <f t="shared" si="1712"/>
        <v>177804.9</v>
      </c>
      <c r="BD171" s="130"/>
      <c r="BE171" s="131">
        <f t="shared" si="1713"/>
        <v>0</v>
      </c>
      <c r="BF171" s="130"/>
      <c r="BG171" s="131">
        <f t="shared" si="1714"/>
        <v>0</v>
      </c>
      <c r="BH171" s="130"/>
      <c r="BI171" s="131">
        <f t="shared" si="1715"/>
        <v>0</v>
      </c>
      <c r="BJ171" s="132">
        <v>0</v>
      </c>
      <c r="BK171" s="132">
        <v>0</v>
      </c>
      <c r="BL171" s="130"/>
      <c r="BM171" s="131">
        <f t="shared" si="1716"/>
        <v>0</v>
      </c>
      <c r="BN171" s="130"/>
      <c r="BO171" s="131">
        <f t="shared" si="1717"/>
        <v>0</v>
      </c>
      <c r="BP171" s="130"/>
      <c r="BQ171" s="131">
        <f t="shared" si="1718"/>
        <v>0</v>
      </c>
      <c r="BR171" s="130"/>
      <c r="BS171" s="131">
        <f t="shared" si="1719"/>
        <v>0</v>
      </c>
      <c r="BT171" s="130"/>
      <c r="BU171" s="131">
        <f t="shared" si="1720"/>
        <v>0</v>
      </c>
      <c r="BV171" s="130"/>
      <c r="BW171" s="131">
        <f t="shared" si="1721"/>
        <v>0</v>
      </c>
      <c r="BX171" s="130"/>
      <c r="BY171" s="131">
        <f t="shared" si="1722"/>
        <v>0</v>
      </c>
      <c r="BZ171" s="130"/>
      <c r="CA171" s="131">
        <f t="shared" si="1723"/>
        <v>0</v>
      </c>
      <c r="CB171" s="134"/>
      <c r="CC171" s="131">
        <f t="shared" si="1724"/>
        <v>0</v>
      </c>
      <c r="CD171" s="130"/>
      <c r="CE171" s="131">
        <f t="shared" si="1724"/>
        <v>0</v>
      </c>
      <c r="CF171" s="132"/>
      <c r="CG171" s="131">
        <f t="shared" si="1725"/>
        <v>0</v>
      </c>
      <c r="CH171" s="130"/>
      <c r="CI171" s="131">
        <f t="shared" si="1726"/>
        <v>0</v>
      </c>
      <c r="CJ171" s="130"/>
      <c r="CK171" s="131">
        <f t="shared" si="1727"/>
        <v>0</v>
      </c>
      <c r="CL171" s="130"/>
      <c r="CM171" s="131">
        <f t="shared" si="1728"/>
        <v>0</v>
      </c>
      <c r="CN171" s="151"/>
      <c r="CO171" s="131">
        <f t="shared" si="1729"/>
        <v>0</v>
      </c>
      <c r="CP171" s="130"/>
      <c r="CQ171" s="135">
        <f>SUM(CP171*$E171*$F171*$H171*$K171*$CQ$11)</f>
        <v>0</v>
      </c>
      <c r="CR171" s="130"/>
      <c r="CS171" s="135">
        <f>SUM(CR171*$E171*$F171*$H171*$K171*$CQ$11)</f>
        <v>0</v>
      </c>
      <c r="CT171" s="130"/>
      <c r="CU171" s="135">
        <f t="shared" si="1730"/>
        <v>0</v>
      </c>
      <c r="CV171" s="132"/>
      <c r="CW171" s="135">
        <f t="shared" si="1731"/>
        <v>0</v>
      </c>
      <c r="CX171" s="132"/>
      <c r="CY171" s="135">
        <f t="shared" si="1732"/>
        <v>0</v>
      </c>
      <c r="CZ171" s="132"/>
      <c r="DA171" s="135">
        <f t="shared" si="1733"/>
        <v>0</v>
      </c>
      <c r="DB171" s="130"/>
      <c r="DC171" s="135">
        <f t="shared" si="1734"/>
        <v>0</v>
      </c>
      <c r="DD171" s="130"/>
      <c r="DE171" s="135">
        <f t="shared" si="1735"/>
        <v>0</v>
      </c>
      <c r="DF171" s="130">
        <v>0</v>
      </c>
      <c r="DG171" s="135">
        <v>0</v>
      </c>
      <c r="DH171" s="132"/>
      <c r="DI171" s="135">
        <f t="shared" si="1736"/>
        <v>0</v>
      </c>
      <c r="DJ171" s="130"/>
      <c r="DK171" s="135">
        <f t="shared" si="1737"/>
        <v>0</v>
      </c>
      <c r="DL171" s="130"/>
      <c r="DM171" s="135">
        <f t="shared" si="1738"/>
        <v>0</v>
      </c>
      <c r="DN171" s="130"/>
      <c r="DO171" s="135">
        <f t="shared" si="1739"/>
        <v>0</v>
      </c>
      <c r="DP171" s="130"/>
      <c r="DQ171" s="135">
        <f t="shared" si="1740"/>
        <v>0</v>
      </c>
      <c r="DR171" s="130"/>
      <c r="DS171" s="135">
        <f t="shared" si="1741"/>
        <v>0</v>
      </c>
      <c r="DT171" s="130"/>
      <c r="DU171" s="135">
        <f t="shared" si="1742"/>
        <v>0</v>
      </c>
      <c r="DV171" s="130"/>
      <c r="DW171" s="135">
        <f t="shared" si="1743"/>
        <v>0</v>
      </c>
      <c r="DX171" s="130"/>
      <c r="DY171" s="135">
        <f t="shared" si="1744"/>
        <v>0</v>
      </c>
      <c r="DZ171" s="130"/>
      <c r="EA171" s="135">
        <f t="shared" si="1745"/>
        <v>0</v>
      </c>
      <c r="EB171" s="130"/>
      <c r="EC171" s="135">
        <f t="shared" si="1746"/>
        <v>0</v>
      </c>
      <c r="ED171" s="130"/>
      <c r="EE171" s="131">
        <f t="shared" si="1747"/>
        <v>0</v>
      </c>
      <c r="EF171" s="130"/>
      <c r="EG171" s="131">
        <f t="shared" si="1748"/>
        <v>0</v>
      </c>
      <c r="EH171" s="130"/>
      <c r="EI171" s="132"/>
      <c r="EJ171" s="130"/>
      <c r="EK171" s="132"/>
      <c r="EL171" s="130"/>
      <c r="EM171" s="131">
        <f t="shared" si="1749"/>
        <v>0</v>
      </c>
      <c r="EN171" s="130"/>
      <c r="EO171" s="131">
        <f t="shared" si="1750"/>
        <v>0</v>
      </c>
      <c r="EP171" s="130"/>
      <c r="EQ171" s="132"/>
      <c r="ER171" s="136"/>
      <c r="ES171" s="136"/>
      <c r="ET171" s="130"/>
      <c r="EU171" s="130"/>
      <c r="EV171" s="130"/>
      <c r="EW171" s="130"/>
      <c r="EX171" s="130"/>
      <c r="EY171" s="130"/>
      <c r="EZ171" s="137">
        <f t="shared" si="1751"/>
        <v>5</v>
      </c>
      <c r="FA171" s="137">
        <f t="shared" si="1751"/>
        <v>177804.9</v>
      </c>
    </row>
    <row r="172" spans="1:157" s="2" customFormat="1" ht="30" customHeight="1" x14ac:dyDescent="0.25">
      <c r="A172" s="122"/>
      <c r="B172" s="122">
        <v>131</v>
      </c>
      <c r="C172" s="123" t="s">
        <v>479</v>
      </c>
      <c r="D172" s="215" t="s">
        <v>480</v>
      </c>
      <c r="E172" s="125">
        <v>15030</v>
      </c>
      <c r="F172" s="126">
        <v>2.4900000000000002</v>
      </c>
      <c r="G172" s="127"/>
      <c r="H172" s="128">
        <v>1</v>
      </c>
      <c r="I172" s="194"/>
      <c r="J172" s="183">
        <v>1.4</v>
      </c>
      <c r="K172" s="183">
        <v>1.68</v>
      </c>
      <c r="L172" s="183">
        <v>2.23</v>
      </c>
      <c r="M172" s="186">
        <v>2.57</v>
      </c>
      <c r="N172" s="130"/>
      <c r="O172" s="131">
        <f t="shared" si="1697"/>
        <v>0</v>
      </c>
      <c r="P172" s="187"/>
      <c r="Q172" s="131">
        <f t="shared" si="1697"/>
        <v>0</v>
      </c>
      <c r="R172" s="131"/>
      <c r="S172" s="131">
        <v>0</v>
      </c>
      <c r="T172" s="131"/>
      <c r="U172" s="131"/>
      <c r="V172" s="132"/>
      <c r="W172" s="131">
        <f t="shared" si="1698"/>
        <v>0</v>
      </c>
      <c r="X172" s="130"/>
      <c r="Y172" s="131">
        <f t="shared" si="1699"/>
        <v>0</v>
      </c>
      <c r="Z172" s="130"/>
      <c r="AA172" s="131">
        <f t="shared" si="1700"/>
        <v>0</v>
      </c>
      <c r="AB172" s="130"/>
      <c r="AC172" s="131">
        <f t="shared" si="1701"/>
        <v>0</v>
      </c>
      <c r="AD172" s="132"/>
      <c r="AE172" s="131">
        <f t="shared" si="1702"/>
        <v>0</v>
      </c>
      <c r="AF172" s="132"/>
      <c r="AG172" s="131">
        <f t="shared" si="1703"/>
        <v>0</v>
      </c>
      <c r="AH172" s="132"/>
      <c r="AI172" s="131">
        <f t="shared" si="1704"/>
        <v>0</v>
      </c>
      <c r="AJ172" s="132"/>
      <c r="AK172" s="132"/>
      <c r="AL172" s="132"/>
      <c r="AM172" s="132">
        <v>0</v>
      </c>
      <c r="AN172" s="130">
        <v>2</v>
      </c>
      <c r="AO172" s="131">
        <f t="shared" si="1705"/>
        <v>104789.16</v>
      </c>
      <c r="AP172" s="132"/>
      <c r="AQ172" s="131">
        <f t="shared" si="1706"/>
        <v>0</v>
      </c>
      <c r="AR172" s="130"/>
      <c r="AS172" s="131">
        <f t="shared" si="1707"/>
        <v>0</v>
      </c>
      <c r="AT172" s="130"/>
      <c r="AU172" s="131">
        <f t="shared" si="1708"/>
        <v>0</v>
      </c>
      <c r="AV172" s="132"/>
      <c r="AW172" s="131">
        <f t="shared" si="1709"/>
        <v>0</v>
      </c>
      <c r="AX172" s="132"/>
      <c r="AY172" s="131">
        <f t="shared" si="1710"/>
        <v>0</v>
      </c>
      <c r="AZ172" s="130"/>
      <c r="BA172" s="131">
        <f t="shared" si="1711"/>
        <v>0</v>
      </c>
      <c r="BB172" s="130"/>
      <c r="BC172" s="131">
        <f t="shared" si="1712"/>
        <v>0</v>
      </c>
      <c r="BD172" s="130"/>
      <c r="BE172" s="131">
        <f t="shared" si="1713"/>
        <v>0</v>
      </c>
      <c r="BF172" s="130"/>
      <c r="BG172" s="131">
        <f t="shared" si="1714"/>
        <v>0</v>
      </c>
      <c r="BH172" s="130"/>
      <c r="BI172" s="131">
        <f t="shared" si="1715"/>
        <v>0</v>
      </c>
      <c r="BJ172" s="132">
        <v>0</v>
      </c>
      <c r="BK172" s="132">
        <v>0</v>
      </c>
      <c r="BL172" s="130"/>
      <c r="BM172" s="131">
        <f t="shared" si="1716"/>
        <v>0</v>
      </c>
      <c r="BN172" s="130"/>
      <c r="BO172" s="131">
        <f t="shared" si="1717"/>
        <v>0</v>
      </c>
      <c r="BP172" s="130"/>
      <c r="BQ172" s="131">
        <f t="shared" si="1718"/>
        <v>0</v>
      </c>
      <c r="BR172" s="130"/>
      <c r="BS172" s="131">
        <f t="shared" si="1719"/>
        <v>0</v>
      </c>
      <c r="BT172" s="130"/>
      <c r="BU172" s="131">
        <f t="shared" si="1720"/>
        <v>0</v>
      </c>
      <c r="BV172" s="130"/>
      <c r="BW172" s="131">
        <f t="shared" si="1721"/>
        <v>0</v>
      </c>
      <c r="BX172" s="130"/>
      <c r="BY172" s="131">
        <f t="shared" si="1722"/>
        <v>0</v>
      </c>
      <c r="BZ172" s="130"/>
      <c r="CA172" s="131">
        <f t="shared" si="1723"/>
        <v>0</v>
      </c>
      <c r="CB172" s="134"/>
      <c r="CC172" s="131">
        <f t="shared" si="1724"/>
        <v>0</v>
      </c>
      <c r="CD172" s="130"/>
      <c r="CE172" s="131">
        <f t="shared" si="1724"/>
        <v>0</v>
      </c>
      <c r="CF172" s="132"/>
      <c r="CG172" s="131">
        <f t="shared" si="1725"/>
        <v>0</v>
      </c>
      <c r="CH172" s="130"/>
      <c r="CI172" s="131">
        <f t="shared" si="1726"/>
        <v>0</v>
      </c>
      <c r="CJ172" s="130"/>
      <c r="CK172" s="131">
        <f t="shared" si="1727"/>
        <v>0</v>
      </c>
      <c r="CL172" s="130"/>
      <c r="CM172" s="131">
        <f t="shared" si="1728"/>
        <v>0</v>
      </c>
      <c r="CN172" s="151"/>
      <c r="CO172" s="131">
        <f t="shared" si="1729"/>
        <v>0</v>
      </c>
      <c r="CP172" s="130"/>
      <c r="CQ172" s="135">
        <f>SUM(CP172*$E172*$F172*$H172*$K172*$CQ$11)</f>
        <v>0</v>
      </c>
      <c r="CR172" s="130"/>
      <c r="CS172" s="135">
        <f>SUM(CR172*$E172*$F172*$H172*$K172*$CQ$11)</f>
        <v>0</v>
      </c>
      <c r="CT172" s="130"/>
      <c r="CU172" s="135">
        <f t="shared" si="1730"/>
        <v>0</v>
      </c>
      <c r="CV172" s="132"/>
      <c r="CW172" s="135">
        <f t="shared" si="1731"/>
        <v>0</v>
      </c>
      <c r="CX172" s="132"/>
      <c r="CY172" s="135">
        <f t="shared" si="1732"/>
        <v>0</v>
      </c>
      <c r="CZ172" s="132"/>
      <c r="DA172" s="135">
        <f t="shared" si="1733"/>
        <v>0</v>
      </c>
      <c r="DB172" s="130"/>
      <c r="DC172" s="135">
        <f t="shared" si="1734"/>
        <v>0</v>
      </c>
      <c r="DD172" s="130"/>
      <c r="DE172" s="135">
        <f t="shared" si="1735"/>
        <v>0</v>
      </c>
      <c r="DF172" s="130">
        <v>0</v>
      </c>
      <c r="DG172" s="135">
        <v>0</v>
      </c>
      <c r="DH172" s="132"/>
      <c r="DI172" s="135">
        <f t="shared" si="1736"/>
        <v>0</v>
      </c>
      <c r="DJ172" s="130"/>
      <c r="DK172" s="135">
        <f t="shared" si="1737"/>
        <v>0</v>
      </c>
      <c r="DL172" s="130"/>
      <c r="DM172" s="135">
        <f t="shared" si="1738"/>
        <v>0</v>
      </c>
      <c r="DN172" s="130"/>
      <c r="DO172" s="135">
        <f t="shared" si="1739"/>
        <v>0</v>
      </c>
      <c r="DP172" s="130"/>
      <c r="DQ172" s="135">
        <f t="shared" si="1740"/>
        <v>0</v>
      </c>
      <c r="DR172" s="130"/>
      <c r="DS172" s="135">
        <f t="shared" si="1741"/>
        <v>0</v>
      </c>
      <c r="DT172" s="130"/>
      <c r="DU172" s="135">
        <f t="shared" si="1742"/>
        <v>0</v>
      </c>
      <c r="DV172" s="130"/>
      <c r="DW172" s="135">
        <f t="shared" si="1743"/>
        <v>0</v>
      </c>
      <c r="DX172" s="130"/>
      <c r="DY172" s="135">
        <f t="shared" si="1744"/>
        <v>0</v>
      </c>
      <c r="DZ172" s="130"/>
      <c r="EA172" s="135">
        <f t="shared" si="1745"/>
        <v>0</v>
      </c>
      <c r="EB172" s="130"/>
      <c r="EC172" s="135">
        <f t="shared" si="1746"/>
        <v>0</v>
      </c>
      <c r="ED172" s="130"/>
      <c r="EE172" s="131">
        <f t="shared" si="1747"/>
        <v>0</v>
      </c>
      <c r="EF172" s="130"/>
      <c r="EG172" s="131">
        <f t="shared" si="1748"/>
        <v>0</v>
      </c>
      <c r="EH172" s="130"/>
      <c r="EI172" s="132"/>
      <c r="EJ172" s="130"/>
      <c r="EK172" s="132"/>
      <c r="EL172" s="130"/>
      <c r="EM172" s="131">
        <f t="shared" si="1749"/>
        <v>0</v>
      </c>
      <c r="EN172" s="130"/>
      <c r="EO172" s="131">
        <f t="shared" si="1750"/>
        <v>0</v>
      </c>
      <c r="EP172" s="130"/>
      <c r="EQ172" s="132"/>
      <c r="ER172" s="136"/>
      <c r="ES172" s="136"/>
      <c r="ET172" s="130"/>
      <c r="EU172" s="130"/>
      <c r="EV172" s="130"/>
      <c r="EW172" s="130"/>
      <c r="EX172" s="130"/>
      <c r="EY172" s="130"/>
      <c r="EZ172" s="137">
        <f t="shared" si="1751"/>
        <v>2</v>
      </c>
      <c r="FA172" s="137">
        <f t="shared" si="1751"/>
        <v>104789.16</v>
      </c>
    </row>
    <row r="173" spans="1:157" s="2" customFormat="1" ht="30" x14ac:dyDescent="0.25">
      <c r="A173" s="122"/>
      <c r="B173" s="122">
        <v>132</v>
      </c>
      <c r="C173" s="123" t="s">
        <v>481</v>
      </c>
      <c r="D173" s="215" t="s">
        <v>482</v>
      </c>
      <c r="E173" s="125">
        <v>15030</v>
      </c>
      <c r="F173" s="126">
        <v>1.05</v>
      </c>
      <c r="G173" s="127"/>
      <c r="H173" s="128">
        <v>1</v>
      </c>
      <c r="I173" s="194"/>
      <c r="J173" s="183">
        <v>1.4</v>
      </c>
      <c r="K173" s="183">
        <v>1.68</v>
      </c>
      <c r="L173" s="183">
        <v>2.23</v>
      </c>
      <c r="M173" s="186">
        <v>2.57</v>
      </c>
      <c r="N173" s="130">
        <v>20</v>
      </c>
      <c r="O173" s="131">
        <f t="shared" si="1697"/>
        <v>441882</v>
      </c>
      <c r="P173" s="187"/>
      <c r="Q173" s="131">
        <f t="shared" si="1697"/>
        <v>0</v>
      </c>
      <c r="R173" s="131">
        <v>1</v>
      </c>
      <c r="S173" s="131">
        <v>22094.1</v>
      </c>
      <c r="T173" s="131"/>
      <c r="U173" s="131"/>
      <c r="V173" s="132">
        <v>1</v>
      </c>
      <c r="W173" s="131">
        <f t="shared" si="1698"/>
        <v>22094.1</v>
      </c>
      <c r="X173" s="130"/>
      <c r="Y173" s="131">
        <f t="shared" si="1699"/>
        <v>0</v>
      </c>
      <c r="Z173" s="130"/>
      <c r="AA173" s="131">
        <f t="shared" si="1700"/>
        <v>0</v>
      </c>
      <c r="AB173" s="130"/>
      <c r="AC173" s="131">
        <f t="shared" si="1701"/>
        <v>0</v>
      </c>
      <c r="AD173" s="139">
        <v>50</v>
      </c>
      <c r="AE173" s="131">
        <f t="shared" si="1702"/>
        <v>1104705</v>
      </c>
      <c r="AF173" s="132"/>
      <c r="AG173" s="131">
        <f t="shared" si="1703"/>
        <v>0</v>
      </c>
      <c r="AH173" s="132">
        <v>80</v>
      </c>
      <c r="AI173" s="131">
        <f t="shared" si="1704"/>
        <v>1767528</v>
      </c>
      <c r="AJ173" s="132"/>
      <c r="AK173" s="132"/>
      <c r="AL173" s="132">
        <v>6</v>
      </c>
      <c r="AM173" s="135">
        <f>SUM(AL173*$E173*$F173*$H173*$K173*$AM$11)</f>
        <v>159077.51999999999</v>
      </c>
      <c r="AN173" s="130">
        <v>12</v>
      </c>
      <c r="AO173" s="131">
        <f t="shared" si="1705"/>
        <v>265129.2</v>
      </c>
      <c r="AP173" s="132"/>
      <c r="AQ173" s="131">
        <f t="shared" si="1706"/>
        <v>0</v>
      </c>
      <c r="AR173" s="130"/>
      <c r="AS173" s="131">
        <f t="shared" si="1707"/>
        <v>0</v>
      </c>
      <c r="AT173" s="130"/>
      <c r="AU173" s="131">
        <f t="shared" si="1708"/>
        <v>0</v>
      </c>
      <c r="AV173" s="132"/>
      <c r="AW173" s="131">
        <f t="shared" si="1709"/>
        <v>0</v>
      </c>
      <c r="AX173" s="132"/>
      <c r="AY173" s="131">
        <f t="shared" si="1710"/>
        <v>0</v>
      </c>
      <c r="AZ173" s="130"/>
      <c r="BA173" s="131">
        <f t="shared" si="1711"/>
        <v>0</v>
      </c>
      <c r="BB173" s="130">
        <v>20</v>
      </c>
      <c r="BC173" s="131">
        <f t="shared" si="1712"/>
        <v>441882</v>
      </c>
      <c r="BD173" s="130">
        <v>70</v>
      </c>
      <c r="BE173" s="131">
        <f t="shared" si="1713"/>
        <v>1546587</v>
      </c>
      <c r="BF173" s="188">
        <f>120-10</f>
        <v>110</v>
      </c>
      <c r="BG173" s="131">
        <f t="shared" si="1714"/>
        <v>2430351</v>
      </c>
      <c r="BH173" s="130">
        <v>6</v>
      </c>
      <c r="BI173" s="131">
        <f t="shared" si="1715"/>
        <v>132564.6</v>
      </c>
      <c r="BJ173" s="132">
        <v>24</v>
      </c>
      <c r="BK173" s="132">
        <v>530258.39999999979</v>
      </c>
      <c r="BL173" s="130">
        <v>85</v>
      </c>
      <c r="BM173" s="131">
        <f t="shared" si="1716"/>
        <v>1877998.4999999998</v>
      </c>
      <c r="BN173" s="130"/>
      <c r="BO173" s="131">
        <f t="shared" si="1717"/>
        <v>0</v>
      </c>
      <c r="BP173" s="130">
        <v>12</v>
      </c>
      <c r="BQ173" s="131">
        <f t="shared" si="1718"/>
        <v>265129.2</v>
      </c>
      <c r="BR173" s="130"/>
      <c r="BS173" s="131">
        <f t="shared" si="1719"/>
        <v>0</v>
      </c>
      <c r="BT173" s="130"/>
      <c r="BU173" s="131">
        <f t="shared" si="1720"/>
        <v>0</v>
      </c>
      <c r="BV173" s="130"/>
      <c r="BW173" s="131">
        <f t="shared" si="1721"/>
        <v>0</v>
      </c>
      <c r="BX173" s="130"/>
      <c r="BY173" s="131">
        <f t="shared" si="1722"/>
        <v>0</v>
      </c>
      <c r="BZ173" s="130"/>
      <c r="CA173" s="131">
        <f t="shared" si="1723"/>
        <v>0</v>
      </c>
      <c r="CB173" s="134"/>
      <c r="CC173" s="131">
        <f t="shared" si="1724"/>
        <v>0</v>
      </c>
      <c r="CD173" s="130">
        <v>41</v>
      </c>
      <c r="CE173" s="131">
        <f t="shared" si="1724"/>
        <v>905858.1</v>
      </c>
      <c r="CF173" s="132"/>
      <c r="CG173" s="131">
        <f t="shared" si="1725"/>
        <v>0</v>
      </c>
      <c r="CH173" s="130">
        <v>35</v>
      </c>
      <c r="CI173" s="131">
        <f t="shared" si="1726"/>
        <v>773293.5</v>
      </c>
      <c r="CJ173" s="130">
        <v>100</v>
      </c>
      <c r="CK173" s="131">
        <f t="shared" si="1727"/>
        <v>2209410</v>
      </c>
      <c r="CL173" s="130">
        <v>57</v>
      </c>
      <c r="CM173" s="131">
        <f t="shared" si="1728"/>
        <v>1259363.7</v>
      </c>
      <c r="CN173" s="130"/>
      <c r="CO173" s="131">
        <f t="shared" si="1729"/>
        <v>0</v>
      </c>
      <c r="CP173" s="130">
        <v>20</v>
      </c>
      <c r="CQ173" s="135">
        <f>SUM(CP173*$E173*$F173*$H173*$K173*$CQ$11)</f>
        <v>530258.4</v>
      </c>
      <c r="CR173" s="130"/>
      <c r="CS173" s="135">
        <f>SUM(CR173*$E173*$F173*$H173*$K173*$CQ$11)</f>
        <v>0</v>
      </c>
      <c r="CT173" s="130"/>
      <c r="CU173" s="135">
        <f t="shared" si="1730"/>
        <v>0</v>
      </c>
      <c r="CV173" s="132"/>
      <c r="CW173" s="135">
        <f t="shared" si="1731"/>
        <v>0</v>
      </c>
      <c r="CX173" s="132">
        <v>2</v>
      </c>
      <c r="CY173" s="135">
        <f t="shared" si="1732"/>
        <v>53025.84</v>
      </c>
      <c r="CZ173" s="132"/>
      <c r="DA173" s="135">
        <f t="shared" si="1733"/>
        <v>0</v>
      </c>
      <c r="DB173" s="130"/>
      <c r="DC173" s="135">
        <f t="shared" si="1734"/>
        <v>0</v>
      </c>
      <c r="DD173" s="188">
        <v>20</v>
      </c>
      <c r="DE173" s="135">
        <f t="shared" si="1735"/>
        <v>530258.4</v>
      </c>
      <c r="DF173" s="130">
        <v>24</v>
      </c>
      <c r="DG173" s="135">
        <v>636310.07999999996</v>
      </c>
      <c r="DH173" s="132">
        <v>144</v>
      </c>
      <c r="DI173" s="135">
        <f t="shared" si="1736"/>
        <v>3817860.48</v>
      </c>
      <c r="DJ173" s="130">
        <v>85</v>
      </c>
      <c r="DK173" s="135">
        <f t="shared" si="1737"/>
        <v>2253598.1999999997</v>
      </c>
      <c r="DL173" s="130">
        <v>40</v>
      </c>
      <c r="DM173" s="135">
        <f t="shared" si="1738"/>
        <v>1060516.8</v>
      </c>
      <c r="DN173" s="130">
        <v>10</v>
      </c>
      <c r="DO173" s="135">
        <f t="shared" si="1739"/>
        <v>265129.2</v>
      </c>
      <c r="DP173" s="130">
        <v>34</v>
      </c>
      <c r="DQ173" s="135">
        <f t="shared" si="1740"/>
        <v>901439.27999999991</v>
      </c>
      <c r="DR173" s="130">
        <v>10</v>
      </c>
      <c r="DS173" s="135">
        <f t="shared" si="1741"/>
        <v>265129.2</v>
      </c>
      <c r="DT173" s="130"/>
      <c r="DU173" s="135">
        <f t="shared" si="1742"/>
        <v>0</v>
      </c>
      <c r="DV173" s="130">
        <v>10</v>
      </c>
      <c r="DW173" s="135">
        <f t="shared" si="1743"/>
        <v>265129.2</v>
      </c>
      <c r="DX173" s="130">
        <f>ROUND(4*0.75,0)</f>
        <v>3</v>
      </c>
      <c r="DY173" s="135">
        <f t="shared" si="1744"/>
        <v>79538.759999999995</v>
      </c>
      <c r="DZ173" s="130">
        <f>ROUND(2*0.75,0)</f>
        <v>2</v>
      </c>
      <c r="EA173" s="135">
        <f t="shared" si="1745"/>
        <v>70385.490000000005</v>
      </c>
      <c r="EB173" s="130">
        <f>ROUND(15*0.75,0)</f>
        <v>11</v>
      </c>
      <c r="EC173" s="135">
        <f t="shared" si="1746"/>
        <v>446143.00499999995</v>
      </c>
      <c r="ED173" s="130"/>
      <c r="EE173" s="131">
        <f t="shared" si="1747"/>
        <v>0</v>
      </c>
      <c r="EF173" s="130"/>
      <c r="EG173" s="131">
        <f t="shared" si="1748"/>
        <v>0</v>
      </c>
      <c r="EH173" s="130"/>
      <c r="EI173" s="132"/>
      <c r="EJ173" s="130"/>
      <c r="EK173" s="132"/>
      <c r="EL173" s="130"/>
      <c r="EM173" s="131">
        <f t="shared" si="1749"/>
        <v>0</v>
      </c>
      <c r="EN173" s="130"/>
      <c r="EO173" s="131">
        <f t="shared" si="1750"/>
        <v>0</v>
      </c>
      <c r="EP173" s="130"/>
      <c r="EQ173" s="132"/>
      <c r="ER173" s="136"/>
      <c r="ES173" s="136"/>
      <c r="ET173" s="130"/>
      <c r="EU173" s="130"/>
      <c r="EV173" s="130"/>
      <c r="EW173" s="130"/>
      <c r="EX173" s="130"/>
      <c r="EY173" s="130"/>
      <c r="EZ173" s="137">
        <f t="shared" si="1751"/>
        <v>1144</v>
      </c>
      <c r="FA173" s="137">
        <f t="shared" si="1751"/>
        <v>27307834.154999994</v>
      </c>
    </row>
    <row r="174" spans="1:157" s="181" customFormat="1" ht="15" x14ac:dyDescent="0.25">
      <c r="A174" s="112">
        <v>30</v>
      </c>
      <c r="B174" s="112"/>
      <c r="C174" s="192" t="s">
        <v>483</v>
      </c>
      <c r="D174" s="216" t="s">
        <v>484</v>
      </c>
      <c r="E174" s="125">
        <v>15030</v>
      </c>
      <c r="F174" s="190"/>
      <c r="G174" s="127"/>
      <c r="H174" s="115"/>
      <c r="I174" s="177"/>
      <c r="J174" s="191">
        <v>1.4</v>
      </c>
      <c r="K174" s="191">
        <v>1.68</v>
      </c>
      <c r="L174" s="191">
        <v>2.23</v>
      </c>
      <c r="M174" s="179">
        <v>2.57</v>
      </c>
      <c r="N174" s="159">
        <f t="shared" ref="N174:AD174" si="1752">SUM(N175:N180)</f>
        <v>0</v>
      </c>
      <c r="O174" s="159">
        <f t="shared" si="1752"/>
        <v>0</v>
      </c>
      <c r="P174" s="159">
        <f t="shared" si="1752"/>
        <v>0</v>
      </c>
      <c r="Q174" s="159">
        <f t="shared" ref="Q174" si="1753">SUM(Q175:Q180)</f>
        <v>0</v>
      </c>
      <c r="R174" s="159">
        <v>0</v>
      </c>
      <c r="S174" s="159">
        <v>0</v>
      </c>
      <c r="T174" s="159">
        <v>3</v>
      </c>
      <c r="U174" s="159">
        <v>195438.09599999999</v>
      </c>
      <c r="V174" s="159">
        <f t="shared" si="1752"/>
        <v>3</v>
      </c>
      <c r="W174" s="159">
        <f t="shared" ref="W174" si="1754">SUM(W175:W180)</f>
        <v>195438.09599999999</v>
      </c>
      <c r="X174" s="159">
        <f t="shared" si="1752"/>
        <v>0</v>
      </c>
      <c r="Y174" s="159">
        <f t="shared" ref="Y174" si="1755">SUM(Y175:Y180)</f>
        <v>0</v>
      </c>
      <c r="Z174" s="159">
        <f t="shared" si="1752"/>
        <v>0</v>
      </c>
      <c r="AA174" s="159">
        <f t="shared" ref="AA174" si="1756">SUM(AA175:AA180)</f>
        <v>0</v>
      </c>
      <c r="AB174" s="159">
        <f t="shared" si="1752"/>
        <v>0</v>
      </c>
      <c r="AC174" s="159">
        <f t="shared" ref="AC174" si="1757">SUM(AC175:AC180)</f>
        <v>0</v>
      </c>
      <c r="AD174" s="159">
        <f t="shared" si="1752"/>
        <v>15</v>
      </c>
      <c r="AE174" s="159">
        <f t="shared" ref="AE174:CP174" si="1758">SUM(AE175:AE180)</f>
        <v>688073.4</v>
      </c>
      <c r="AF174" s="159">
        <f t="shared" si="1758"/>
        <v>0</v>
      </c>
      <c r="AG174" s="159">
        <f t="shared" si="1758"/>
        <v>0</v>
      </c>
      <c r="AH174" s="159">
        <f t="shared" si="1758"/>
        <v>10</v>
      </c>
      <c r="AI174" s="159">
        <f t="shared" si="1758"/>
        <v>168336</v>
      </c>
      <c r="AJ174" s="159">
        <f t="shared" si="1758"/>
        <v>0</v>
      </c>
      <c r="AK174" s="159">
        <f t="shared" si="1758"/>
        <v>0</v>
      </c>
      <c r="AL174" s="159">
        <f t="shared" si="1758"/>
        <v>0</v>
      </c>
      <c r="AM174" s="159">
        <f t="shared" si="1758"/>
        <v>0</v>
      </c>
      <c r="AN174" s="159">
        <f t="shared" si="1758"/>
        <v>2</v>
      </c>
      <c r="AO174" s="159">
        <f t="shared" si="1758"/>
        <v>91743.12</v>
      </c>
      <c r="AP174" s="159">
        <f t="shared" si="1758"/>
        <v>0</v>
      </c>
      <c r="AQ174" s="159">
        <f t="shared" si="1758"/>
        <v>0</v>
      </c>
      <c r="AR174" s="159">
        <f t="shared" si="1758"/>
        <v>0</v>
      </c>
      <c r="AS174" s="159">
        <f t="shared" si="1758"/>
        <v>0</v>
      </c>
      <c r="AT174" s="159">
        <f t="shared" si="1758"/>
        <v>0</v>
      </c>
      <c r="AU174" s="159">
        <f t="shared" si="1758"/>
        <v>0</v>
      </c>
      <c r="AV174" s="159">
        <f t="shared" si="1758"/>
        <v>0</v>
      </c>
      <c r="AW174" s="159">
        <f t="shared" si="1758"/>
        <v>0</v>
      </c>
      <c r="AX174" s="159">
        <f t="shared" si="1758"/>
        <v>0</v>
      </c>
      <c r="AY174" s="159">
        <f t="shared" si="1758"/>
        <v>0</v>
      </c>
      <c r="AZ174" s="159">
        <f t="shared" si="1758"/>
        <v>0</v>
      </c>
      <c r="BA174" s="159">
        <f t="shared" si="1758"/>
        <v>0</v>
      </c>
      <c r="BB174" s="159">
        <f t="shared" si="1758"/>
        <v>110</v>
      </c>
      <c r="BC174" s="159">
        <f t="shared" si="1758"/>
        <v>4567376.5199999996</v>
      </c>
      <c r="BD174" s="159">
        <f t="shared" si="1758"/>
        <v>0</v>
      </c>
      <c r="BE174" s="159">
        <f t="shared" si="1758"/>
        <v>0</v>
      </c>
      <c r="BF174" s="159">
        <f t="shared" si="1758"/>
        <v>0</v>
      </c>
      <c r="BG174" s="159">
        <f t="shared" si="1758"/>
        <v>0</v>
      </c>
      <c r="BH174" s="159">
        <f t="shared" si="1758"/>
        <v>0</v>
      </c>
      <c r="BI174" s="159">
        <f t="shared" si="1758"/>
        <v>0</v>
      </c>
      <c r="BJ174" s="121">
        <v>0</v>
      </c>
      <c r="BK174" s="121">
        <v>0</v>
      </c>
      <c r="BL174" s="159">
        <f t="shared" si="1758"/>
        <v>0</v>
      </c>
      <c r="BM174" s="159">
        <f t="shared" si="1758"/>
        <v>0</v>
      </c>
      <c r="BN174" s="159">
        <f t="shared" si="1758"/>
        <v>0</v>
      </c>
      <c r="BO174" s="159">
        <f t="shared" si="1758"/>
        <v>0</v>
      </c>
      <c r="BP174" s="159">
        <f t="shared" si="1758"/>
        <v>0</v>
      </c>
      <c r="BQ174" s="159">
        <f t="shared" si="1758"/>
        <v>0</v>
      </c>
      <c r="BR174" s="159">
        <f t="shared" si="1758"/>
        <v>0</v>
      </c>
      <c r="BS174" s="159">
        <f t="shared" si="1758"/>
        <v>0</v>
      </c>
      <c r="BT174" s="159">
        <f t="shared" si="1758"/>
        <v>4</v>
      </c>
      <c r="BU174" s="159">
        <f t="shared" si="1758"/>
        <v>67334.399999999994</v>
      </c>
      <c r="BV174" s="159">
        <f t="shared" si="1758"/>
        <v>0</v>
      </c>
      <c r="BW174" s="159">
        <f t="shared" si="1758"/>
        <v>0</v>
      </c>
      <c r="BX174" s="159">
        <f t="shared" si="1758"/>
        <v>0</v>
      </c>
      <c r="BY174" s="159">
        <f t="shared" si="1758"/>
        <v>0</v>
      </c>
      <c r="BZ174" s="159">
        <f t="shared" si="1758"/>
        <v>0</v>
      </c>
      <c r="CA174" s="159">
        <f t="shared" si="1758"/>
        <v>0</v>
      </c>
      <c r="CB174" s="159">
        <f t="shared" si="1758"/>
        <v>0</v>
      </c>
      <c r="CC174" s="159">
        <f t="shared" si="1758"/>
        <v>0</v>
      </c>
      <c r="CD174" s="159">
        <f t="shared" si="1758"/>
        <v>0</v>
      </c>
      <c r="CE174" s="159">
        <f t="shared" si="1758"/>
        <v>0</v>
      </c>
      <c r="CF174" s="159">
        <f t="shared" si="1758"/>
        <v>0</v>
      </c>
      <c r="CG174" s="159">
        <f t="shared" si="1758"/>
        <v>0</v>
      </c>
      <c r="CH174" s="159">
        <f t="shared" si="1758"/>
        <v>0</v>
      </c>
      <c r="CI174" s="159">
        <f t="shared" si="1758"/>
        <v>0</v>
      </c>
      <c r="CJ174" s="159">
        <f t="shared" si="1758"/>
        <v>0</v>
      </c>
      <c r="CK174" s="159">
        <f t="shared" si="1758"/>
        <v>0</v>
      </c>
      <c r="CL174" s="159">
        <f t="shared" si="1758"/>
        <v>3</v>
      </c>
      <c r="CM174" s="159">
        <f t="shared" si="1758"/>
        <v>50500.799999999996</v>
      </c>
      <c r="CN174" s="159">
        <f t="shared" si="1758"/>
        <v>2</v>
      </c>
      <c r="CO174" s="159">
        <f t="shared" si="1758"/>
        <v>91743.12</v>
      </c>
      <c r="CP174" s="159">
        <f t="shared" si="1758"/>
        <v>0</v>
      </c>
      <c r="CQ174" s="159">
        <f t="shared" ref="CQ174:FA174" si="1759">SUM(CQ175:CQ180)</f>
        <v>0</v>
      </c>
      <c r="CR174" s="159">
        <f t="shared" si="1759"/>
        <v>0</v>
      </c>
      <c r="CS174" s="159">
        <f t="shared" si="1759"/>
        <v>0</v>
      </c>
      <c r="CT174" s="159">
        <f t="shared" si="1759"/>
        <v>0</v>
      </c>
      <c r="CU174" s="159">
        <f t="shared" si="1759"/>
        <v>0</v>
      </c>
      <c r="CV174" s="159">
        <f t="shared" si="1759"/>
        <v>0</v>
      </c>
      <c r="CW174" s="159">
        <f t="shared" si="1759"/>
        <v>0</v>
      </c>
      <c r="CX174" s="159">
        <f t="shared" si="1759"/>
        <v>7</v>
      </c>
      <c r="CY174" s="159">
        <f t="shared" si="1759"/>
        <v>141402.23999999999</v>
      </c>
      <c r="CZ174" s="159">
        <f t="shared" si="1759"/>
        <v>0</v>
      </c>
      <c r="DA174" s="159">
        <f t="shared" si="1759"/>
        <v>0</v>
      </c>
      <c r="DB174" s="159">
        <f t="shared" si="1759"/>
        <v>0</v>
      </c>
      <c r="DC174" s="159">
        <f t="shared" si="1759"/>
        <v>0</v>
      </c>
      <c r="DD174" s="159">
        <f t="shared" si="1759"/>
        <v>0</v>
      </c>
      <c r="DE174" s="159">
        <f t="shared" si="1759"/>
        <v>0</v>
      </c>
      <c r="DF174" s="159">
        <v>0</v>
      </c>
      <c r="DG174" s="159">
        <v>0</v>
      </c>
      <c r="DH174" s="159">
        <f t="shared" si="1759"/>
        <v>0</v>
      </c>
      <c r="DI174" s="159">
        <f t="shared" si="1759"/>
        <v>0</v>
      </c>
      <c r="DJ174" s="159">
        <f t="shared" si="1759"/>
        <v>20</v>
      </c>
      <c r="DK174" s="159">
        <f t="shared" si="1759"/>
        <v>1100917.44</v>
      </c>
      <c r="DL174" s="159">
        <f t="shared" si="1759"/>
        <v>0</v>
      </c>
      <c r="DM174" s="159">
        <f t="shared" si="1759"/>
        <v>0</v>
      </c>
      <c r="DN174" s="159">
        <f t="shared" si="1759"/>
        <v>0</v>
      </c>
      <c r="DO174" s="159">
        <f t="shared" si="1759"/>
        <v>0</v>
      </c>
      <c r="DP174" s="159">
        <f t="shared" si="1759"/>
        <v>0</v>
      </c>
      <c r="DQ174" s="159">
        <f t="shared" si="1759"/>
        <v>0</v>
      </c>
      <c r="DR174" s="159">
        <f t="shared" si="1759"/>
        <v>0</v>
      </c>
      <c r="DS174" s="159">
        <f t="shared" si="1759"/>
        <v>0</v>
      </c>
      <c r="DT174" s="159">
        <f t="shared" si="1759"/>
        <v>0</v>
      </c>
      <c r="DU174" s="159">
        <f t="shared" si="1759"/>
        <v>0</v>
      </c>
      <c r="DV174" s="159">
        <f t="shared" si="1759"/>
        <v>0</v>
      </c>
      <c r="DW174" s="159">
        <f t="shared" si="1759"/>
        <v>0</v>
      </c>
      <c r="DX174" s="159">
        <f t="shared" si="1759"/>
        <v>1</v>
      </c>
      <c r="DY174" s="159">
        <f t="shared" si="1759"/>
        <v>20200.32</v>
      </c>
      <c r="DZ174" s="159">
        <f t="shared" si="1759"/>
        <v>0</v>
      </c>
      <c r="EA174" s="159">
        <f t="shared" si="1759"/>
        <v>0</v>
      </c>
      <c r="EB174" s="159">
        <f t="shared" si="1759"/>
        <v>0</v>
      </c>
      <c r="EC174" s="159">
        <f t="shared" si="1759"/>
        <v>0</v>
      </c>
      <c r="ED174" s="159">
        <f t="shared" si="1759"/>
        <v>0</v>
      </c>
      <c r="EE174" s="159">
        <f t="shared" si="1759"/>
        <v>0</v>
      </c>
      <c r="EF174" s="159">
        <f t="shared" si="1759"/>
        <v>0</v>
      </c>
      <c r="EG174" s="159">
        <f t="shared" si="1759"/>
        <v>0</v>
      </c>
      <c r="EH174" s="159">
        <f t="shared" si="1759"/>
        <v>0</v>
      </c>
      <c r="EI174" s="159">
        <f t="shared" si="1759"/>
        <v>0</v>
      </c>
      <c r="EJ174" s="159">
        <f t="shared" si="1759"/>
        <v>0</v>
      </c>
      <c r="EK174" s="159">
        <f t="shared" si="1759"/>
        <v>0</v>
      </c>
      <c r="EL174" s="159">
        <f t="shared" si="1759"/>
        <v>0</v>
      </c>
      <c r="EM174" s="159">
        <f t="shared" si="1759"/>
        <v>0</v>
      </c>
      <c r="EN174" s="159">
        <f t="shared" si="1759"/>
        <v>0</v>
      </c>
      <c r="EO174" s="159">
        <f t="shared" si="1759"/>
        <v>0</v>
      </c>
      <c r="EP174" s="159">
        <f t="shared" si="1759"/>
        <v>0</v>
      </c>
      <c r="EQ174" s="159">
        <f t="shared" si="1759"/>
        <v>0</v>
      </c>
      <c r="ER174" s="159">
        <f t="shared" si="1759"/>
        <v>0</v>
      </c>
      <c r="ES174" s="159">
        <f t="shared" si="1759"/>
        <v>0</v>
      </c>
      <c r="ET174" s="159">
        <f t="shared" si="1759"/>
        <v>0</v>
      </c>
      <c r="EU174" s="159">
        <f t="shared" si="1759"/>
        <v>0</v>
      </c>
      <c r="EV174" s="159">
        <f t="shared" si="1759"/>
        <v>0</v>
      </c>
      <c r="EW174" s="159">
        <f t="shared" si="1759"/>
        <v>0</v>
      </c>
      <c r="EX174" s="159"/>
      <c r="EY174" s="159"/>
      <c r="EZ174" s="159">
        <f t="shared" si="1759"/>
        <v>177</v>
      </c>
      <c r="FA174" s="159">
        <f t="shared" si="1759"/>
        <v>7183065.4559999993</v>
      </c>
    </row>
    <row r="175" spans="1:157" s="2" customFormat="1" ht="45" x14ac:dyDescent="0.25">
      <c r="A175" s="122"/>
      <c r="B175" s="122">
        <v>133</v>
      </c>
      <c r="C175" s="123" t="s">
        <v>485</v>
      </c>
      <c r="D175" s="215" t="s">
        <v>486</v>
      </c>
      <c r="E175" s="125">
        <v>15030</v>
      </c>
      <c r="F175" s="126">
        <v>0.8</v>
      </c>
      <c r="G175" s="127"/>
      <c r="H175" s="128">
        <v>1</v>
      </c>
      <c r="I175" s="194"/>
      <c r="J175" s="183">
        <v>1.4</v>
      </c>
      <c r="K175" s="183">
        <v>1.68</v>
      </c>
      <c r="L175" s="183">
        <v>2.23</v>
      </c>
      <c r="M175" s="186">
        <v>2.57</v>
      </c>
      <c r="N175" s="130"/>
      <c r="O175" s="131">
        <f t="shared" ref="O175:Q180" si="1760">N175*$E175*$F175*$H175*$J175*O$11</f>
        <v>0</v>
      </c>
      <c r="P175" s="187"/>
      <c r="Q175" s="131">
        <f t="shared" si="1760"/>
        <v>0</v>
      </c>
      <c r="R175" s="131"/>
      <c r="S175" s="131">
        <v>0</v>
      </c>
      <c r="T175" s="131"/>
      <c r="U175" s="131"/>
      <c r="V175" s="132"/>
      <c r="W175" s="131">
        <f t="shared" ref="W175:W176" si="1761">V175*$E175*$F175*$H175*$J175*W$11</f>
        <v>0</v>
      </c>
      <c r="X175" s="130"/>
      <c r="Y175" s="131">
        <f t="shared" ref="Y175:Y180" si="1762">X175*$E175*$F175*$H175*$J175*Y$11</f>
        <v>0</v>
      </c>
      <c r="Z175" s="130"/>
      <c r="AA175" s="131">
        <f t="shared" ref="AA175:AA180" si="1763">Z175*$E175*$F175*$H175*$J175*AA$11</f>
        <v>0</v>
      </c>
      <c r="AB175" s="130"/>
      <c r="AC175" s="131">
        <f t="shared" ref="AC175:AC180" si="1764">AB175*$E175*$F175*$H175*$J175*AC$11</f>
        <v>0</v>
      </c>
      <c r="AD175" s="132"/>
      <c r="AE175" s="131">
        <f t="shared" ref="AE175:AE180" si="1765">AD175*$E175*$F175*$H175*$J175*AE$11</f>
        <v>0</v>
      </c>
      <c r="AF175" s="132"/>
      <c r="AG175" s="131">
        <f t="shared" ref="AG175:AG180" si="1766">AF175*$E175*$F175*$H175*$J175*AG$11</f>
        <v>0</v>
      </c>
      <c r="AH175" s="132">
        <v>10</v>
      </c>
      <c r="AI175" s="131">
        <f t="shared" ref="AI175:AI180" si="1767">AH175*$E175*$F175*$H175*$J175*AI$11</f>
        <v>168336</v>
      </c>
      <c r="AJ175" s="132"/>
      <c r="AK175" s="132"/>
      <c r="AL175" s="132"/>
      <c r="AM175" s="132">
        <v>0</v>
      </c>
      <c r="AN175" s="130"/>
      <c r="AO175" s="131">
        <f t="shared" ref="AO175:AO180" si="1768">AN175*$E175*$F175*$H175*$J175*AO$11</f>
        <v>0</v>
      </c>
      <c r="AP175" s="132"/>
      <c r="AQ175" s="131">
        <f t="shared" ref="AQ175:AQ180" si="1769">AP175*$E175*$F175*$H175*$J175*AQ$11</f>
        <v>0</v>
      </c>
      <c r="AR175" s="130"/>
      <c r="AS175" s="131">
        <f t="shared" ref="AS175:AS180" si="1770">AR175*$E175*$F175*$H175*$J175*AS$11</f>
        <v>0</v>
      </c>
      <c r="AT175" s="130"/>
      <c r="AU175" s="131">
        <f t="shared" ref="AU175:AU180" si="1771">AT175*$E175*$F175*$H175*$J175*AU$11</f>
        <v>0</v>
      </c>
      <c r="AV175" s="132"/>
      <c r="AW175" s="131">
        <f t="shared" ref="AW175:AW180" si="1772">AV175*$E175*$F175*$H175*$J175*AW$11</f>
        <v>0</v>
      </c>
      <c r="AX175" s="132"/>
      <c r="AY175" s="131">
        <f t="shared" ref="AY175:AY180" si="1773">AX175*$E175*$F175*$H175*$J175*AY$11</f>
        <v>0</v>
      </c>
      <c r="AZ175" s="130"/>
      <c r="BA175" s="131">
        <f t="shared" ref="BA175:BA180" si="1774">AZ175*$E175*$F175*$H175*$J175*BA$11</f>
        <v>0</v>
      </c>
      <c r="BB175" s="130">
        <v>20</v>
      </c>
      <c r="BC175" s="131">
        <f t="shared" ref="BC175:BC180" si="1775">BB175*$E175*$F175*$H175*$J175*BC$11</f>
        <v>336672</v>
      </c>
      <c r="BD175" s="130"/>
      <c r="BE175" s="131">
        <f t="shared" ref="BE175:BE180" si="1776">BD175*$E175*$F175*$H175*$J175*BE$11</f>
        <v>0</v>
      </c>
      <c r="BF175" s="130"/>
      <c r="BG175" s="131">
        <f t="shared" ref="BG175:BG180" si="1777">BF175*$E175*$F175*$H175*$J175*BG$11</f>
        <v>0</v>
      </c>
      <c r="BH175" s="130"/>
      <c r="BI175" s="131">
        <f t="shared" ref="BI175:BI180" si="1778">BH175*$E175*$F175*$H175*$J175*BI$11</f>
        <v>0</v>
      </c>
      <c r="BJ175" s="132">
        <v>0</v>
      </c>
      <c r="BK175" s="132">
        <v>0</v>
      </c>
      <c r="BL175" s="130"/>
      <c r="BM175" s="131">
        <f t="shared" ref="BM175:BM180" si="1779">BL175*$E175*$F175*$H175*$J175*BM$11</f>
        <v>0</v>
      </c>
      <c r="BN175" s="130"/>
      <c r="BO175" s="131">
        <f t="shared" ref="BO175:BO180" si="1780">BN175*$E175*$F175*$H175*$J175*BO$11</f>
        <v>0</v>
      </c>
      <c r="BP175" s="130"/>
      <c r="BQ175" s="131">
        <f t="shared" ref="BQ175:BQ180" si="1781">BP175*$E175*$F175*$H175*$J175*BQ$11</f>
        <v>0</v>
      </c>
      <c r="BR175" s="130"/>
      <c r="BS175" s="131">
        <f t="shared" ref="BS175:BS180" si="1782">BR175*$E175*$F175*$H175*$J175*BS$11</f>
        <v>0</v>
      </c>
      <c r="BT175" s="130">
        <v>4</v>
      </c>
      <c r="BU175" s="131">
        <f t="shared" ref="BU175:BU180" si="1783">BT175*$E175*$F175*$H175*$J175*BU$11</f>
        <v>67334.399999999994</v>
      </c>
      <c r="BV175" s="130"/>
      <c r="BW175" s="131">
        <f t="shared" ref="BW175:BW180" si="1784">BV175*$E175*$F175*$H175*$J175*BW$11</f>
        <v>0</v>
      </c>
      <c r="BX175" s="130"/>
      <c r="BY175" s="131">
        <f t="shared" ref="BY175:BY180" si="1785">BX175*$E175*$F175*$H175*$J175*BY$11</f>
        <v>0</v>
      </c>
      <c r="BZ175" s="130"/>
      <c r="CA175" s="131">
        <f t="shared" ref="CA175:CA180" si="1786">BZ175*$E175*$F175*$H175*$J175*CA$11</f>
        <v>0</v>
      </c>
      <c r="CB175" s="134"/>
      <c r="CC175" s="131">
        <f t="shared" ref="CC175:CE180" si="1787">CB175*$E175*$F175*$H175*$J175*CC$11</f>
        <v>0</v>
      </c>
      <c r="CD175" s="130"/>
      <c r="CE175" s="131">
        <f t="shared" si="1787"/>
        <v>0</v>
      </c>
      <c r="CF175" s="132"/>
      <c r="CG175" s="131">
        <f t="shared" ref="CG175:CG180" si="1788">CF175*$E175*$F175*$H175*$J175*CG$11</f>
        <v>0</v>
      </c>
      <c r="CH175" s="130"/>
      <c r="CI175" s="131">
        <f t="shared" ref="CI175:CI180" si="1789">CH175*$E175*$F175*$H175*$J175*CI$11</f>
        <v>0</v>
      </c>
      <c r="CJ175" s="130"/>
      <c r="CK175" s="131">
        <f t="shared" ref="CK175:CK180" si="1790">CJ175*$E175*$F175*$H175*$J175*CK$11</f>
        <v>0</v>
      </c>
      <c r="CL175" s="130">
        <v>3</v>
      </c>
      <c r="CM175" s="131">
        <f t="shared" ref="CM175:CM180" si="1791">CL175*$E175*$F175*$H175*$J175*CM$11</f>
        <v>50500.799999999996</v>
      </c>
      <c r="CN175" s="130"/>
      <c r="CO175" s="131">
        <f t="shared" ref="CO175:CO180" si="1792">CN175*$E175*$F175*$H175*$J175*CO$11</f>
        <v>0</v>
      </c>
      <c r="CP175" s="130"/>
      <c r="CQ175" s="135">
        <f t="shared" ref="CQ175:CQ180" si="1793">SUM(CP175*$E175*$F175*$H175*$K175*$CQ$11)</f>
        <v>0</v>
      </c>
      <c r="CR175" s="130"/>
      <c r="CS175" s="135">
        <f t="shared" ref="CS175:CS180" si="1794">SUM(CR175*$E175*$F175*$H175*$K175*$CQ$11)</f>
        <v>0</v>
      </c>
      <c r="CT175" s="130"/>
      <c r="CU175" s="135">
        <f t="shared" ref="CU175:CU176" si="1795">SUM(CT175*$E175*$F175*$H175*$K175*$CQ$11)</f>
        <v>0</v>
      </c>
      <c r="CV175" s="132"/>
      <c r="CW175" s="135">
        <f t="shared" ref="CW175:CW176" si="1796">SUM(CV175*$E175*$F175*$H175*$K175*$CQ$11)</f>
        <v>0</v>
      </c>
      <c r="CX175" s="132">
        <v>7</v>
      </c>
      <c r="CY175" s="135">
        <f t="shared" ref="CY175:CY176" si="1797">SUM(CX175*$E175*$F175*$H175*$K175*$CQ$11)</f>
        <v>141402.23999999999</v>
      </c>
      <c r="CZ175" s="132"/>
      <c r="DA175" s="135">
        <f t="shared" ref="DA175:DA176" si="1798">SUM(CZ175*$E175*$F175*$H175*$K175*$CQ$11)</f>
        <v>0</v>
      </c>
      <c r="DB175" s="130"/>
      <c r="DC175" s="135">
        <f t="shared" ref="DC175:DC176" si="1799">SUM(DB175*$E175*$F175*$H175*$K175*$CQ$11)</f>
        <v>0</v>
      </c>
      <c r="DD175" s="130"/>
      <c r="DE175" s="135">
        <f t="shared" ref="DE175:DE176" si="1800">SUM(DD175*$E175*$F175*$H175*$K175*$CQ$11)</f>
        <v>0</v>
      </c>
      <c r="DF175" s="130">
        <v>0</v>
      </c>
      <c r="DG175" s="135">
        <v>0</v>
      </c>
      <c r="DH175" s="132"/>
      <c r="DI175" s="135">
        <f t="shared" ref="DI175:DI176" si="1801">SUM(DH175*$E175*$F175*$H175*$K175*$CQ$11)</f>
        <v>0</v>
      </c>
      <c r="DJ175" s="130"/>
      <c r="DK175" s="135">
        <f t="shared" ref="DK175:DK176" si="1802">SUM(DJ175*$E175*$F175*$H175*$K175*$CQ$11)</f>
        <v>0</v>
      </c>
      <c r="DL175" s="130"/>
      <c r="DM175" s="135">
        <f t="shared" ref="DM175:DM176" si="1803">SUM(DL175*$E175*$F175*$H175*$K175*$CQ$11)</f>
        <v>0</v>
      </c>
      <c r="DN175" s="130"/>
      <c r="DO175" s="135">
        <f t="shared" ref="DO175:DO176" si="1804">SUM(DN175*$E175*$F175*$H175*$K175*$CQ$11)</f>
        <v>0</v>
      </c>
      <c r="DP175" s="130"/>
      <c r="DQ175" s="135">
        <f t="shared" ref="DQ175:DQ176" si="1805">SUM(DP175*$E175*$F175*$H175*$K175*$CQ$11)</f>
        <v>0</v>
      </c>
      <c r="DR175" s="130"/>
      <c r="DS175" s="135">
        <f t="shared" ref="DS175:DS176" si="1806">SUM(DR175*$E175*$F175*$H175*$K175*$CQ$11)</f>
        <v>0</v>
      </c>
      <c r="DT175" s="130"/>
      <c r="DU175" s="135">
        <f t="shared" ref="DU175:DU176" si="1807">SUM(DT175*$E175*$F175*$H175*$K175*$CQ$11)</f>
        <v>0</v>
      </c>
      <c r="DV175" s="130"/>
      <c r="DW175" s="135">
        <f t="shared" ref="DW175:DW176" si="1808">SUM(DV175*$E175*$F175*$H175*$K175*$CQ$11)</f>
        <v>0</v>
      </c>
      <c r="DX175" s="130">
        <f>ROUND(1*0.75,0)</f>
        <v>1</v>
      </c>
      <c r="DY175" s="135">
        <f t="shared" ref="DY175:DY176" si="1809">SUM(DX175*$E175*$F175*$H175*$K175*$CQ$11)</f>
        <v>20200.32</v>
      </c>
      <c r="DZ175" s="130"/>
      <c r="EA175" s="135">
        <f t="shared" ref="EA175:EA180" si="1810">SUM(DZ175*$E175*$F175*$H175*$L175*EC$11)</f>
        <v>0</v>
      </c>
      <c r="EB175" s="130"/>
      <c r="EC175" s="135">
        <f t="shared" ref="EC175:EC180" si="1811">SUM(EB175*$E175*$F175*$H175*$M175*EC$11)</f>
        <v>0</v>
      </c>
      <c r="ED175" s="130"/>
      <c r="EE175" s="131">
        <f t="shared" ref="EE175:EE180" si="1812">ED175*$E175*$F175*$H175*$J175*EE$11</f>
        <v>0</v>
      </c>
      <c r="EF175" s="130"/>
      <c r="EG175" s="131">
        <f t="shared" ref="EG175:EG180" si="1813">EF175*$E175*$F175*$H175*$J175*EG$11</f>
        <v>0</v>
      </c>
      <c r="EH175" s="130"/>
      <c r="EI175" s="132"/>
      <c r="EJ175" s="130"/>
      <c r="EK175" s="132"/>
      <c r="EL175" s="130"/>
      <c r="EM175" s="131">
        <f t="shared" ref="EM175:EM180" si="1814">EL175*$E175*$F175*$H175*$J175*EM$11</f>
        <v>0</v>
      </c>
      <c r="EN175" s="130"/>
      <c r="EO175" s="131">
        <f t="shared" ref="EO175:EO180" si="1815">EN175*$E175*$F175*$H175*$J175*EO$11</f>
        <v>0</v>
      </c>
      <c r="EP175" s="130"/>
      <c r="EQ175" s="132"/>
      <c r="ER175" s="136"/>
      <c r="ES175" s="136"/>
      <c r="ET175" s="130"/>
      <c r="EU175" s="130"/>
      <c r="EV175" s="130"/>
      <c r="EW175" s="130"/>
      <c r="EX175" s="130"/>
      <c r="EY175" s="130"/>
      <c r="EZ175" s="137">
        <f t="shared" ref="EZ175:FA180" si="1816">SUM(N175,P175,V175,X175,Z175,AB175,AD175,AF175,AH175,AJ175,AL175,AN175,AP175,AR175,AT175,AV175,AX175,AZ175,BB175,BD175,BF175,BH175,BJ175,BL175,BN175,BP175,BR175,BT175,BV175,BX175,BZ175,CB175,CD175,CF175,CH175,CJ175,CL175,CN175,CP175,CR175,CT175,CV175,CX175,CZ175,DB175,DD175,DF175,DH175,DJ175,DL175,DN175,DP175,DR175,DT175,DV175,DX175,DZ175,EB175,ED175,EF175,EH175,EJ175,EL175,EN175,EP175,ER175,ET175,EV175,EX175)</f>
        <v>45</v>
      </c>
      <c r="FA175" s="137">
        <f t="shared" si="1816"/>
        <v>784445.76</v>
      </c>
    </row>
    <row r="176" spans="1:157" s="2" customFormat="1" ht="30" customHeight="1" x14ac:dyDescent="0.25">
      <c r="A176" s="122"/>
      <c r="B176" s="122">
        <v>134</v>
      </c>
      <c r="C176" s="123" t="s">
        <v>487</v>
      </c>
      <c r="D176" s="217" t="s">
        <v>488</v>
      </c>
      <c r="E176" s="125">
        <v>15030</v>
      </c>
      <c r="F176" s="126">
        <v>2.1800000000000002</v>
      </c>
      <c r="G176" s="127"/>
      <c r="H176" s="128">
        <v>1</v>
      </c>
      <c r="I176" s="194"/>
      <c r="J176" s="183">
        <v>1.4</v>
      </c>
      <c r="K176" s="183">
        <v>1.68</v>
      </c>
      <c r="L176" s="183">
        <v>2.23</v>
      </c>
      <c r="M176" s="186">
        <v>2.57</v>
      </c>
      <c r="N176" s="130"/>
      <c r="O176" s="131">
        <f t="shared" si="1760"/>
        <v>0</v>
      </c>
      <c r="P176" s="187"/>
      <c r="Q176" s="131">
        <f t="shared" si="1760"/>
        <v>0</v>
      </c>
      <c r="R176" s="131"/>
      <c r="S176" s="131">
        <v>0</v>
      </c>
      <c r="T176" s="131"/>
      <c r="U176" s="131"/>
      <c r="V176" s="132"/>
      <c r="W176" s="131">
        <f t="shared" si="1761"/>
        <v>0</v>
      </c>
      <c r="X176" s="130"/>
      <c r="Y176" s="131">
        <f t="shared" si="1762"/>
        <v>0</v>
      </c>
      <c r="Z176" s="130"/>
      <c r="AA176" s="131">
        <f t="shared" si="1763"/>
        <v>0</v>
      </c>
      <c r="AB176" s="130"/>
      <c r="AC176" s="131">
        <f t="shared" si="1764"/>
        <v>0</v>
      </c>
      <c r="AD176" s="132">
        <v>15</v>
      </c>
      <c r="AE176" s="131">
        <f t="shared" si="1765"/>
        <v>688073.4</v>
      </c>
      <c r="AF176" s="132"/>
      <c r="AG176" s="131">
        <f t="shared" si="1766"/>
        <v>0</v>
      </c>
      <c r="AH176" s="132"/>
      <c r="AI176" s="131">
        <f t="shared" si="1767"/>
        <v>0</v>
      </c>
      <c r="AJ176" s="132"/>
      <c r="AK176" s="132"/>
      <c r="AL176" s="132"/>
      <c r="AM176" s="132">
        <v>0</v>
      </c>
      <c r="AN176" s="130">
        <v>2</v>
      </c>
      <c r="AO176" s="131">
        <f t="shared" si="1768"/>
        <v>91743.12</v>
      </c>
      <c r="AP176" s="132"/>
      <c r="AQ176" s="131">
        <f t="shared" si="1769"/>
        <v>0</v>
      </c>
      <c r="AR176" s="130"/>
      <c r="AS176" s="131">
        <f t="shared" si="1770"/>
        <v>0</v>
      </c>
      <c r="AT176" s="195"/>
      <c r="AU176" s="131">
        <f t="shared" si="1771"/>
        <v>0</v>
      </c>
      <c r="AV176" s="132"/>
      <c r="AW176" s="131">
        <f t="shared" si="1772"/>
        <v>0</v>
      </c>
      <c r="AX176" s="132"/>
      <c r="AY176" s="131">
        <f t="shared" si="1773"/>
        <v>0</v>
      </c>
      <c r="AZ176" s="130"/>
      <c r="BA176" s="131">
        <f t="shared" si="1774"/>
        <v>0</v>
      </c>
      <c r="BB176" s="130">
        <v>25</v>
      </c>
      <c r="BC176" s="131">
        <f t="shared" si="1775"/>
        <v>1146789</v>
      </c>
      <c r="BD176" s="130"/>
      <c r="BE176" s="131">
        <f t="shared" si="1776"/>
        <v>0</v>
      </c>
      <c r="BF176" s="130"/>
      <c r="BG176" s="131">
        <f t="shared" si="1777"/>
        <v>0</v>
      </c>
      <c r="BH176" s="130"/>
      <c r="BI176" s="131">
        <f t="shared" si="1778"/>
        <v>0</v>
      </c>
      <c r="BJ176" s="132">
        <v>0</v>
      </c>
      <c r="BK176" s="132">
        <v>0</v>
      </c>
      <c r="BL176" s="130"/>
      <c r="BM176" s="131">
        <f t="shared" si="1779"/>
        <v>0</v>
      </c>
      <c r="BN176" s="130"/>
      <c r="BO176" s="131">
        <f t="shared" si="1780"/>
        <v>0</v>
      </c>
      <c r="BP176" s="130"/>
      <c r="BQ176" s="131">
        <f t="shared" si="1781"/>
        <v>0</v>
      </c>
      <c r="BR176" s="130"/>
      <c r="BS176" s="131">
        <f t="shared" si="1782"/>
        <v>0</v>
      </c>
      <c r="BT176" s="130"/>
      <c r="BU176" s="131">
        <f t="shared" si="1783"/>
        <v>0</v>
      </c>
      <c r="BV176" s="130"/>
      <c r="BW176" s="131">
        <f t="shared" si="1784"/>
        <v>0</v>
      </c>
      <c r="BX176" s="130"/>
      <c r="BY176" s="131">
        <f t="shared" si="1785"/>
        <v>0</v>
      </c>
      <c r="BZ176" s="130"/>
      <c r="CA176" s="131">
        <f t="shared" si="1786"/>
        <v>0</v>
      </c>
      <c r="CB176" s="134"/>
      <c r="CC176" s="131">
        <f t="shared" si="1787"/>
        <v>0</v>
      </c>
      <c r="CD176" s="130"/>
      <c r="CE176" s="131">
        <f t="shared" si="1787"/>
        <v>0</v>
      </c>
      <c r="CF176" s="132"/>
      <c r="CG176" s="131">
        <f t="shared" si="1788"/>
        <v>0</v>
      </c>
      <c r="CH176" s="130"/>
      <c r="CI176" s="131">
        <f t="shared" si="1789"/>
        <v>0</v>
      </c>
      <c r="CJ176" s="130"/>
      <c r="CK176" s="131">
        <f t="shared" si="1790"/>
        <v>0</v>
      </c>
      <c r="CL176" s="130"/>
      <c r="CM176" s="131">
        <f t="shared" si="1791"/>
        <v>0</v>
      </c>
      <c r="CN176" s="130">
        <v>2</v>
      </c>
      <c r="CO176" s="131">
        <f t="shared" si="1792"/>
        <v>91743.12</v>
      </c>
      <c r="CP176" s="130"/>
      <c r="CQ176" s="135">
        <f t="shared" si="1793"/>
        <v>0</v>
      </c>
      <c r="CR176" s="130"/>
      <c r="CS176" s="135">
        <f t="shared" si="1794"/>
        <v>0</v>
      </c>
      <c r="CT176" s="130"/>
      <c r="CU176" s="135">
        <f t="shared" si="1795"/>
        <v>0</v>
      </c>
      <c r="CV176" s="132"/>
      <c r="CW176" s="135">
        <f t="shared" si="1796"/>
        <v>0</v>
      </c>
      <c r="CX176" s="132"/>
      <c r="CY176" s="135">
        <f t="shared" si="1797"/>
        <v>0</v>
      </c>
      <c r="CZ176" s="132"/>
      <c r="DA176" s="135">
        <f t="shared" si="1798"/>
        <v>0</v>
      </c>
      <c r="DB176" s="130"/>
      <c r="DC176" s="135">
        <f t="shared" si="1799"/>
        <v>0</v>
      </c>
      <c r="DD176" s="130"/>
      <c r="DE176" s="135">
        <f t="shared" si="1800"/>
        <v>0</v>
      </c>
      <c r="DF176" s="130">
        <v>0</v>
      </c>
      <c r="DG176" s="135">
        <v>0</v>
      </c>
      <c r="DH176" s="132"/>
      <c r="DI176" s="135">
        <f t="shared" si="1801"/>
        <v>0</v>
      </c>
      <c r="DJ176" s="130">
        <v>20</v>
      </c>
      <c r="DK176" s="135">
        <f t="shared" si="1802"/>
        <v>1100917.44</v>
      </c>
      <c r="DL176" s="130"/>
      <c r="DM176" s="135">
        <f t="shared" si="1803"/>
        <v>0</v>
      </c>
      <c r="DN176" s="130"/>
      <c r="DO176" s="135">
        <f t="shared" si="1804"/>
        <v>0</v>
      </c>
      <c r="DP176" s="130"/>
      <c r="DQ176" s="135">
        <f t="shared" si="1805"/>
        <v>0</v>
      </c>
      <c r="DR176" s="130"/>
      <c r="DS176" s="135">
        <f t="shared" si="1806"/>
        <v>0</v>
      </c>
      <c r="DT176" s="130"/>
      <c r="DU176" s="135">
        <f t="shared" si="1807"/>
        <v>0</v>
      </c>
      <c r="DV176" s="130"/>
      <c r="DW176" s="135">
        <f t="shared" si="1808"/>
        <v>0</v>
      </c>
      <c r="DX176" s="130"/>
      <c r="DY176" s="135">
        <f t="shared" si="1809"/>
        <v>0</v>
      </c>
      <c r="DZ176" s="130"/>
      <c r="EA176" s="135">
        <f t="shared" si="1810"/>
        <v>0</v>
      </c>
      <c r="EB176" s="130"/>
      <c r="EC176" s="135">
        <f t="shared" si="1811"/>
        <v>0</v>
      </c>
      <c r="ED176" s="130"/>
      <c r="EE176" s="131">
        <f t="shared" si="1812"/>
        <v>0</v>
      </c>
      <c r="EF176" s="130"/>
      <c r="EG176" s="131">
        <f t="shared" si="1813"/>
        <v>0</v>
      </c>
      <c r="EH176" s="130"/>
      <c r="EI176" s="132"/>
      <c r="EJ176" s="130"/>
      <c r="EK176" s="132"/>
      <c r="EL176" s="130"/>
      <c r="EM176" s="131">
        <f t="shared" si="1814"/>
        <v>0</v>
      </c>
      <c r="EN176" s="130"/>
      <c r="EO176" s="131">
        <f t="shared" si="1815"/>
        <v>0</v>
      </c>
      <c r="EP176" s="130"/>
      <c r="EQ176" s="132"/>
      <c r="ER176" s="136"/>
      <c r="ES176" s="136"/>
      <c r="ET176" s="130"/>
      <c r="EU176" s="130"/>
      <c r="EV176" s="130"/>
      <c r="EW176" s="130"/>
      <c r="EX176" s="130"/>
      <c r="EY176" s="130"/>
      <c r="EZ176" s="137">
        <f t="shared" si="1816"/>
        <v>64</v>
      </c>
      <c r="FA176" s="137">
        <f t="shared" si="1816"/>
        <v>3119266.08</v>
      </c>
    </row>
    <row r="177" spans="1:157" s="196" customFormat="1" ht="30" customHeight="1" x14ac:dyDescent="0.25">
      <c r="A177" s="122"/>
      <c r="B177" s="122">
        <v>135</v>
      </c>
      <c r="C177" s="123" t="s">
        <v>489</v>
      </c>
      <c r="D177" s="217" t="s">
        <v>490</v>
      </c>
      <c r="E177" s="125">
        <v>15030</v>
      </c>
      <c r="F177" s="126">
        <v>2.58</v>
      </c>
      <c r="G177" s="127"/>
      <c r="H177" s="128">
        <v>1</v>
      </c>
      <c r="I177" s="194"/>
      <c r="J177" s="183">
        <v>1.4</v>
      </c>
      <c r="K177" s="183">
        <v>1.68</v>
      </c>
      <c r="L177" s="183">
        <v>2.23</v>
      </c>
      <c r="M177" s="186">
        <v>2.57</v>
      </c>
      <c r="N177" s="130"/>
      <c r="O177" s="131">
        <f t="shared" si="1760"/>
        <v>0</v>
      </c>
      <c r="P177" s="187"/>
      <c r="Q177" s="131">
        <f t="shared" si="1760"/>
        <v>0</v>
      </c>
      <c r="R177" s="131"/>
      <c r="S177" s="131">
        <v>0</v>
      </c>
      <c r="T177" s="131">
        <v>3</v>
      </c>
      <c r="U177" s="131">
        <v>195438.09599999999</v>
      </c>
      <c r="V177" s="132">
        <v>3</v>
      </c>
      <c r="W177" s="131">
        <f>V177*$E177*$F177*$H177*$J177*W$11+32573.016</f>
        <v>195438.09599999999</v>
      </c>
      <c r="X177" s="130"/>
      <c r="Y177" s="131">
        <f t="shared" si="1762"/>
        <v>0</v>
      </c>
      <c r="Z177" s="130"/>
      <c r="AA177" s="131">
        <f t="shared" si="1763"/>
        <v>0</v>
      </c>
      <c r="AB177" s="130"/>
      <c r="AC177" s="131">
        <f t="shared" si="1764"/>
        <v>0</v>
      </c>
      <c r="AD177" s="132"/>
      <c r="AE177" s="131">
        <f t="shared" si="1765"/>
        <v>0</v>
      </c>
      <c r="AF177" s="132"/>
      <c r="AG177" s="131">
        <f t="shared" si="1766"/>
        <v>0</v>
      </c>
      <c r="AH177" s="132"/>
      <c r="AI177" s="131">
        <f t="shared" si="1767"/>
        <v>0</v>
      </c>
      <c r="AJ177" s="132"/>
      <c r="AK177" s="135">
        <f>SUM(AJ177*$E177*$F177*$H177*$K177*$AK$11)</f>
        <v>0</v>
      </c>
      <c r="AL177" s="132"/>
      <c r="AM177" s="132">
        <v>0</v>
      </c>
      <c r="AN177" s="130"/>
      <c r="AO177" s="131">
        <f t="shared" si="1768"/>
        <v>0</v>
      </c>
      <c r="AP177" s="132"/>
      <c r="AQ177" s="131">
        <f t="shared" si="1769"/>
        <v>0</v>
      </c>
      <c r="AR177" s="130"/>
      <c r="AS177" s="131">
        <f t="shared" si="1770"/>
        <v>0</v>
      </c>
      <c r="AT177" s="204"/>
      <c r="AU177" s="131">
        <f t="shared" si="1771"/>
        <v>0</v>
      </c>
      <c r="AV177" s="132"/>
      <c r="AW177" s="131">
        <f t="shared" si="1772"/>
        <v>0</v>
      </c>
      <c r="AX177" s="132"/>
      <c r="AY177" s="131">
        <f t="shared" si="1773"/>
        <v>0</v>
      </c>
      <c r="AZ177" s="130"/>
      <c r="BA177" s="131">
        <f t="shared" si="1774"/>
        <v>0</v>
      </c>
      <c r="BB177" s="130">
        <v>30</v>
      </c>
      <c r="BC177" s="131">
        <f t="shared" si="1775"/>
        <v>1628650.7999999998</v>
      </c>
      <c r="BD177" s="130"/>
      <c r="BE177" s="131">
        <f t="shared" si="1776"/>
        <v>0</v>
      </c>
      <c r="BF177" s="130"/>
      <c r="BG177" s="131">
        <f t="shared" si="1777"/>
        <v>0</v>
      </c>
      <c r="BH177" s="130"/>
      <c r="BI177" s="131">
        <f t="shared" si="1778"/>
        <v>0</v>
      </c>
      <c r="BJ177" s="132">
        <v>0</v>
      </c>
      <c r="BK177" s="132">
        <v>0</v>
      </c>
      <c r="BL177" s="130"/>
      <c r="BM177" s="131">
        <f t="shared" si="1779"/>
        <v>0</v>
      </c>
      <c r="BN177" s="130"/>
      <c r="BO177" s="131">
        <f t="shared" si="1780"/>
        <v>0</v>
      </c>
      <c r="BP177" s="130"/>
      <c r="BQ177" s="131">
        <f t="shared" si="1781"/>
        <v>0</v>
      </c>
      <c r="BR177" s="130"/>
      <c r="BS177" s="131">
        <f t="shared" si="1782"/>
        <v>0</v>
      </c>
      <c r="BT177" s="130"/>
      <c r="BU177" s="131">
        <f t="shared" si="1783"/>
        <v>0</v>
      </c>
      <c r="BV177" s="130"/>
      <c r="BW177" s="131">
        <f t="shared" si="1784"/>
        <v>0</v>
      </c>
      <c r="BX177" s="130"/>
      <c r="BY177" s="131">
        <f t="shared" si="1785"/>
        <v>0</v>
      </c>
      <c r="BZ177" s="130"/>
      <c r="CA177" s="131">
        <f t="shared" si="1786"/>
        <v>0</v>
      </c>
      <c r="CB177" s="134"/>
      <c r="CC177" s="131">
        <f t="shared" si="1787"/>
        <v>0</v>
      </c>
      <c r="CD177" s="130"/>
      <c r="CE177" s="131">
        <f t="shared" si="1787"/>
        <v>0</v>
      </c>
      <c r="CF177" s="132"/>
      <c r="CG177" s="131">
        <f t="shared" si="1788"/>
        <v>0</v>
      </c>
      <c r="CH177" s="130"/>
      <c r="CI177" s="131">
        <f t="shared" si="1789"/>
        <v>0</v>
      </c>
      <c r="CJ177" s="130"/>
      <c r="CK177" s="131">
        <f t="shared" si="1790"/>
        <v>0</v>
      </c>
      <c r="CL177" s="130"/>
      <c r="CM177" s="131">
        <f t="shared" si="1791"/>
        <v>0</v>
      </c>
      <c r="CN177" s="151"/>
      <c r="CO177" s="131">
        <f t="shared" si="1792"/>
        <v>0</v>
      </c>
      <c r="CP177" s="130"/>
      <c r="CQ177" s="135">
        <f t="shared" si="1793"/>
        <v>0</v>
      </c>
      <c r="CR177" s="130"/>
      <c r="CS177" s="135">
        <f t="shared" si="1794"/>
        <v>0</v>
      </c>
      <c r="CT177" s="130"/>
      <c r="CU177" s="135">
        <f t="shared" ref="CU177:CU180" si="1817">SUM(CT177*$E177*$F177*$H177*$K177*$CQ$11)</f>
        <v>0</v>
      </c>
      <c r="CV177" s="132"/>
      <c r="CW177" s="135">
        <f t="shared" ref="CW177:CW180" si="1818">SUM(CV177*$E177*$F177*$H177*$K177*$CQ$11)</f>
        <v>0</v>
      </c>
      <c r="CX177" s="132"/>
      <c r="CY177" s="135">
        <f t="shared" ref="CY177:CY180" si="1819">SUM(CX177*$E177*$F177*$H177*$K177*$CQ$11)</f>
        <v>0</v>
      </c>
      <c r="CZ177" s="132"/>
      <c r="DA177" s="135">
        <f t="shared" ref="DA177:DA180" si="1820">SUM(CZ177*$E177*$F177*$H177*$K177*$CQ$11)</f>
        <v>0</v>
      </c>
      <c r="DB177" s="130"/>
      <c r="DC177" s="135">
        <f t="shared" ref="DC177:DC180" si="1821">SUM(DB177*$E177*$F177*$H177*$K177*$CQ$11)</f>
        <v>0</v>
      </c>
      <c r="DD177" s="130"/>
      <c r="DE177" s="135">
        <f t="shared" ref="DE177:DE180" si="1822">SUM(DD177*$E177*$F177*$H177*$K177*$CQ$11)</f>
        <v>0</v>
      </c>
      <c r="DF177" s="130">
        <v>0</v>
      </c>
      <c r="DG177" s="135">
        <v>0</v>
      </c>
      <c r="DH177" s="132"/>
      <c r="DI177" s="135">
        <f t="shared" ref="DI177:DI180" si="1823">SUM(DH177*$E177*$F177*$H177*$K177*$CQ$11)</f>
        <v>0</v>
      </c>
      <c r="DJ177" s="130"/>
      <c r="DK177" s="135">
        <f t="shared" ref="DK177:DK180" si="1824">SUM(DJ177*$E177*$F177*$H177*$K177*$CQ$11)</f>
        <v>0</v>
      </c>
      <c r="DL177" s="130"/>
      <c r="DM177" s="135">
        <f t="shared" ref="DM177:DM180" si="1825">SUM(DL177*$E177*$F177*$H177*$K177*$CQ$11)</f>
        <v>0</v>
      </c>
      <c r="DN177" s="130"/>
      <c r="DO177" s="135">
        <f t="shared" ref="DO177:DO180" si="1826">SUM(DN177*$E177*$F177*$H177*$K177*$CQ$11)</f>
        <v>0</v>
      </c>
      <c r="DP177" s="130"/>
      <c r="DQ177" s="135">
        <f t="shared" ref="DQ177:DQ180" si="1827">SUM(DP177*$E177*$F177*$H177*$K177*$CQ$11)</f>
        <v>0</v>
      </c>
      <c r="DR177" s="130"/>
      <c r="DS177" s="135">
        <f t="shared" ref="DS177:DS180" si="1828">SUM(DR177*$E177*$F177*$H177*$K177*$CQ$11)</f>
        <v>0</v>
      </c>
      <c r="DT177" s="130"/>
      <c r="DU177" s="135">
        <f t="shared" ref="DU177:DU180" si="1829">SUM(DT177*$E177*$F177*$H177*$K177*$CQ$11)</f>
        <v>0</v>
      </c>
      <c r="DV177" s="130"/>
      <c r="DW177" s="135">
        <f t="shared" ref="DW177:DW180" si="1830">SUM(DV177*$E177*$F177*$H177*$K177*$CQ$11)</f>
        <v>0</v>
      </c>
      <c r="DX177" s="130"/>
      <c r="DY177" s="135">
        <f t="shared" ref="DY177:DY180" si="1831">SUM(DX177*$E177*$F177*$H177*$K177*$CQ$11)</f>
        <v>0</v>
      </c>
      <c r="DZ177" s="130"/>
      <c r="EA177" s="135">
        <f t="shared" si="1810"/>
        <v>0</v>
      </c>
      <c r="EB177" s="130"/>
      <c r="EC177" s="135">
        <f t="shared" si="1811"/>
        <v>0</v>
      </c>
      <c r="ED177" s="204"/>
      <c r="EE177" s="131">
        <f t="shared" si="1812"/>
        <v>0</v>
      </c>
      <c r="EF177" s="130"/>
      <c r="EG177" s="131">
        <f t="shared" si="1813"/>
        <v>0</v>
      </c>
      <c r="EH177" s="130"/>
      <c r="EI177" s="132"/>
      <c r="EJ177" s="130"/>
      <c r="EK177" s="132"/>
      <c r="EL177" s="130"/>
      <c r="EM177" s="131">
        <f t="shared" si="1814"/>
        <v>0</v>
      </c>
      <c r="EN177" s="130"/>
      <c r="EO177" s="131">
        <f t="shared" si="1815"/>
        <v>0</v>
      </c>
      <c r="EP177" s="130"/>
      <c r="EQ177" s="132"/>
      <c r="ER177" s="136"/>
      <c r="ES177" s="136"/>
      <c r="ET177" s="130"/>
      <c r="EU177" s="130"/>
      <c r="EV177" s="130"/>
      <c r="EW177" s="130"/>
      <c r="EX177" s="130"/>
      <c r="EY177" s="130"/>
      <c r="EZ177" s="137">
        <f t="shared" si="1816"/>
        <v>33</v>
      </c>
      <c r="FA177" s="137">
        <f t="shared" si="1816"/>
        <v>1824088.8959999997</v>
      </c>
    </row>
    <row r="178" spans="1:157" s="2" customFormat="1" ht="30" customHeight="1" x14ac:dyDescent="0.25">
      <c r="A178" s="122"/>
      <c r="B178" s="122">
        <v>136</v>
      </c>
      <c r="C178" s="123" t="s">
        <v>491</v>
      </c>
      <c r="D178" s="217" t="s">
        <v>492</v>
      </c>
      <c r="E178" s="125">
        <v>15030</v>
      </c>
      <c r="F178" s="126">
        <v>1.97</v>
      </c>
      <c r="G178" s="127"/>
      <c r="H178" s="128">
        <v>1</v>
      </c>
      <c r="I178" s="194"/>
      <c r="J178" s="183">
        <v>1.4</v>
      </c>
      <c r="K178" s="183">
        <v>1.68</v>
      </c>
      <c r="L178" s="183">
        <v>2.23</v>
      </c>
      <c r="M178" s="186">
        <v>2.57</v>
      </c>
      <c r="N178" s="130"/>
      <c r="O178" s="131">
        <f t="shared" si="1760"/>
        <v>0</v>
      </c>
      <c r="P178" s="187"/>
      <c r="Q178" s="131">
        <f t="shared" si="1760"/>
        <v>0</v>
      </c>
      <c r="R178" s="131"/>
      <c r="S178" s="131">
        <v>0</v>
      </c>
      <c r="T178" s="131"/>
      <c r="U178" s="131"/>
      <c r="V178" s="132"/>
      <c r="W178" s="131">
        <f t="shared" ref="W178:W180" si="1832">V178*$E178*$F178*$H178*$J178*W$11</f>
        <v>0</v>
      </c>
      <c r="X178" s="130"/>
      <c r="Y178" s="131">
        <f t="shared" si="1762"/>
        <v>0</v>
      </c>
      <c r="Z178" s="130"/>
      <c r="AA178" s="131">
        <f t="shared" si="1763"/>
        <v>0</v>
      </c>
      <c r="AB178" s="130"/>
      <c r="AC178" s="131">
        <f t="shared" si="1764"/>
        <v>0</v>
      </c>
      <c r="AD178" s="132"/>
      <c r="AE178" s="131">
        <f t="shared" si="1765"/>
        <v>0</v>
      </c>
      <c r="AF178" s="132"/>
      <c r="AG178" s="131">
        <f t="shared" si="1766"/>
        <v>0</v>
      </c>
      <c r="AH178" s="132"/>
      <c r="AI178" s="131">
        <f t="shared" si="1767"/>
        <v>0</v>
      </c>
      <c r="AJ178" s="132"/>
      <c r="AK178" s="132"/>
      <c r="AL178" s="132"/>
      <c r="AM178" s="132">
        <v>0</v>
      </c>
      <c r="AN178" s="130"/>
      <c r="AO178" s="131">
        <f t="shared" si="1768"/>
        <v>0</v>
      </c>
      <c r="AP178" s="132"/>
      <c r="AQ178" s="131">
        <f t="shared" si="1769"/>
        <v>0</v>
      </c>
      <c r="AR178" s="130"/>
      <c r="AS178" s="131">
        <f t="shared" si="1770"/>
        <v>0</v>
      </c>
      <c r="AT178" s="195"/>
      <c r="AU178" s="131">
        <f t="shared" si="1771"/>
        <v>0</v>
      </c>
      <c r="AV178" s="132"/>
      <c r="AW178" s="131">
        <f t="shared" si="1772"/>
        <v>0</v>
      </c>
      <c r="AX178" s="132"/>
      <c r="AY178" s="131">
        <f t="shared" si="1773"/>
        <v>0</v>
      </c>
      <c r="AZ178" s="130"/>
      <c r="BA178" s="131">
        <f t="shared" si="1774"/>
        <v>0</v>
      </c>
      <c r="BB178" s="130">
        <v>32</v>
      </c>
      <c r="BC178" s="131">
        <f t="shared" si="1775"/>
        <v>1326487.68</v>
      </c>
      <c r="BD178" s="130"/>
      <c r="BE178" s="131">
        <f t="shared" si="1776"/>
        <v>0</v>
      </c>
      <c r="BF178" s="130"/>
      <c r="BG178" s="131">
        <f t="shared" si="1777"/>
        <v>0</v>
      </c>
      <c r="BH178" s="130"/>
      <c r="BI178" s="131">
        <f t="shared" si="1778"/>
        <v>0</v>
      </c>
      <c r="BJ178" s="132">
        <v>0</v>
      </c>
      <c r="BK178" s="132">
        <v>0</v>
      </c>
      <c r="BL178" s="130"/>
      <c r="BM178" s="131">
        <f t="shared" si="1779"/>
        <v>0</v>
      </c>
      <c r="BN178" s="130"/>
      <c r="BO178" s="131">
        <f t="shared" si="1780"/>
        <v>0</v>
      </c>
      <c r="BP178" s="130"/>
      <c r="BQ178" s="131">
        <f t="shared" si="1781"/>
        <v>0</v>
      </c>
      <c r="BR178" s="130"/>
      <c r="BS178" s="131">
        <f t="shared" si="1782"/>
        <v>0</v>
      </c>
      <c r="BT178" s="130"/>
      <c r="BU178" s="131">
        <f t="shared" si="1783"/>
        <v>0</v>
      </c>
      <c r="BV178" s="130"/>
      <c r="BW178" s="131">
        <f t="shared" si="1784"/>
        <v>0</v>
      </c>
      <c r="BX178" s="130"/>
      <c r="BY178" s="131">
        <f t="shared" si="1785"/>
        <v>0</v>
      </c>
      <c r="BZ178" s="130"/>
      <c r="CA178" s="131">
        <f t="shared" si="1786"/>
        <v>0</v>
      </c>
      <c r="CB178" s="134"/>
      <c r="CC178" s="131">
        <f t="shared" si="1787"/>
        <v>0</v>
      </c>
      <c r="CD178" s="130"/>
      <c r="CE178" s="131">
        <f t="shared" si="1787"/>
        <v>0</v>
      </c>
      <c r="CF178" s="132"/>
      <c r="CG178" s="131">
        <f t="shared" si="1788"/>
        <v>0</v>
      </c>
      <c r="CH178" s="130"/>
      <c r="CI178" s="131">
        <f t="shared" si="1789"/>
        <v>0</v>
      </c>
      <c r="CJ178" s="130"/>
      <c r="CK178" s="131">
        <f t="shared" si="1790"/>
        <v>0</v>
      </c>
      <c r="CL178" s="130"/>
      <c r="CM178" s="131">
        <f t="shared" si="1791"/>
        <v>0</v>
      </c>
      <c r="CN178" s="151"/>
      <c r="CO178" s="131">
        <f t="shared" si="1792"/>
        <v>0</v>
      </c>
      <c r="CP178" s="130"/>
      <c r="CQ178" s="135">
        <f t="shared" si="1793"/>
        <v>0</v>
      </c>
      <c r="CR178" s="130"/>
      <c r="CS178" s="135">
        <f t="shared" si="1794"/>
        <v>0</v>
      </c>
      <c r="CT178" s="130"/>
      <c r="CU178" s="135">
        <f t="shared" si="1817"/>
        <v>0</v>
      </c>
      <c r="CV178" s="132"/>
      <c r="CW178" s="135">
        <f t="shared" si="1818"/>
        <v>0</v>
      </c>
      <c r="CX178" s="132"/>
      <c r="CY178" s="135">
        <f t="shared" si="1819"/>
        <v>0</v>
      </c>
      <c r="CZ178" s="132"/>
      <c r="DA178" s="135">
        <f t="shared" si="1820"/>
        <v>0</v>
      </c>
      <c r="DB178" s="130"/>
      <c r="DC178" s="135">
        <f t="shared" si="1821"/>
        <v>0</v>
      </c>
      <c r="DD178" s="130"/>
      <c r="DE178" s="135">
        <f t="shared" si="1822"/>
        <v>0</v>
      </c>
      <c r="DF178" s="130">
        <v>0</v>
      </c>
      <c r="DG178" s="135">
        <v>0</v>
      </c>
      <c r="DH178" s="132"/>
      <c r="DI178" s="135">
        <f t="shared" si="1823"/>
        <v>0</v>
      </c>
      <c r="DJ178" s="130"/>
      <c r="DK178" s="135">
        <f t="shared" si="1824"/>
        <v>0</v>
      </c>
      <c r="DL178" s="130"/>
      <c r="DM178" s="135">
        <f t="shared" si="1825"/>
        <v>0</v>
      </c>
      <c r="DN178" s="130"/>
      <c r="DO178" s="135">
        <f t="shared" si="1826"/>
        <v>0</v>
      </c>
      <c r="DP178" s="130"/>
      <c r="DQ178" s="135">
        <f t="shared" si="1827"/>
        <v>0</v>
      </c>
      <c r="DR178" s="130"/>
      <c r="DS178" s="135">
        <f t="shared" si="1828"/>
        <v>0</v>
      </c>
      <c r="DT178" s="130"/>
      <c r="DU178" s="135">
        <f t="shared" si="1829"/>
        <v>0</v>
      </c>
      <c r="DV178" s="130"/>
      <c r="DW178" s="135">
        <f t="shared" si="1830"/>
        <v>0</v>
      </c>
      <c r="DX178" s="130"/>
      <c r="DY178" s="135">
        <f t="shared" si="1831"/>
        <v>0</v>
      </c>
      <c r="DZ178" s="130"/>
      <c r="EA178" s="135">
        <f t="shared" si="1810"/>
        <v>0</v>
      </c>
      <c r="EB178" s="130"/>
      <c r="EC178" s="135">
        <f t="shared" si="1811"/>
        <v>0</v>
      </c>
      <c r="ED178" s="130"/>
      <c r="EE178" s="131">
        <f t="shared" si="1812"/>
        <v>0</v>
      </c>
      <c r="EF178" s="130"/>
      <c r="EG178" s="131">
        <f t="shared" si="1813"/>
        <v>0</v>
      </c>
      <c r="EH178" s="130"/>
      <c r="EI178" s="132"/>
      <c r="EJ178" s="130"/>
      <c r="EK178" s="132"/>
      <c r="EL178" s="130"/>
      <c r="EM178" s="131">
        <f t="shared" si="1814"/>
        <v>0</v>
      </c>
      <c r="EN178" s="130"/>
      <c r="EO178" s="131">
        <f t="shared" si="1815"/>
        <v>0</v>
      </c>
      <c r="EP178" s="130"/>
      <c r="EQ178" s="132"/>
      <c r="ER178" s="136"/>
      <c r="ES178" s="136"/>
      <c r="ET178" s="130"/>
      <c r="EU178" s="130"/>
      <c r="EV178" s="130"/>
      <c r="EW178" s="130"/>
      <c r="EX178" s="130"/>
      <c r="EY178" s="130"/>
      <c r="EZ178" s="137">
        <f t="shared" si="1816"/>
        <v>32</v>
      </c>
      <c r="FA178" s="137">
        <f t="shared" si="1816"/>
        <v>1326487.68</v>
      </c>
    </row>
    <row r="179" spans="1:157" s="2" customFormat="1" ht="30" customHeight="1" x14ac:dyDescent="0.25">
      <c r="A179" s="122"/>
      <c r="B179" s="122">
        <v>137</v>
      </c>
      <c r="C179" s="123" t="s">
        <v>493</v>
      </c>
      <c r="D179" s="217" t="s">
        <v>494</v>
      </c>
      <c r="E179" s="125">
        <v>15030</v>
      </c>
      <c r="F179" s="126">
        <v>2.04</v>
      </c>
      <c r="G179" s="127"/>
      <c r="H179" s="128">
        <v>1</v>
      </c>
      <c r="I179" s="194"/>
      <c r="J179" s="183">
        <v>1.4</v>
      </c>
      <c r="K179" s="183">
        <v>1.68</v>
      </c>
      <c r="L179" s="183">
        <v>2.23</v>
      </c>
      <c r="M179" s="186">
        <v>2.57</v>
      </c>
      <c r="N179" s="130"/>
      <c r="O179" s="131">
        <f t="shared" si="1760"/>
        <v>0</v>
      </c>
      <c r="P179" s="187"/>
      <c r="Q179" s="131">
        <f t="shared" si="1760"/>
        <v>0</v>
      </c>
      <c r="R179" s="131"/>
      <c r="S179" s="131">
        <v>0</v>
      </c>
      <c r="T179" s="131"/>
      <c r="U179" s="131"/>
      <c r="V179" s="132"/>
      <c r="W179" s="131">
        <f t="shared" si="1832"/>
        <v>0</v>
      </c>
      <c r="X179" s="130"/>
      <c r="Y179" s="131">
        <f t="shared" si="1762"/>
        <v>0</v>
      </c>
      <c r="Z179" s="130"/>
      <c r="AA179" s="131">
        <f t="shared" si="1763"/>
        <v>0</v>
      </c>
      <c r="AB179" s="130"/>
      <c r="AC179" s="131">
        <f t="shared" si="1764"/>
        <v>0</v>
      </c>
      <c r="AD179" s="132"/>
      <c r="AE179" s="131">
        <f t="shared" si="1765"/>
        <v>0</v>
      </c>
      <c r="AF179" s="132"/>
      <c r="AG179" s="131">
        <f t="shared" si="1766"/>
        <v>0</v>
      </c>
      <c r="AH179" s="132"/>
      <c r="AI179" s="131">
        <f t="shared" si="1767"/>
        <v>0</v>
      </c>
      <c r="AJ179" s="132"/>
      <c r="AK179" s="132"/>
      <c r="AL179" s="132"/>
      <c r="AM179" s="132">
        <v>0</v>
      </c>
      <c r="AN179" s="130"/>
      <c r="AO179" s="131">
        <f t="shared" si="1768"/>
        <v>0</v>
      </c>
      <c r="AP179" s="132"/>
      <c r="AQ179" s="131">
        <f t="shared" si="1769"/>
        <v>0</v>
      </c>
      <c r="AR179" s="130"/>
      <c r="AS179" s="131">
        <f t="shared" si="1770"/>
        <v>0</v>
      </c>
      <c r="AT179" s="195"/>
      <c r="AU179" s="131">
        <f t="shared" si="1771"/>
        <v>0</v>
      </c>
      <c r="AV179" s="132"/>
      <c r="AW179" s="131">
        <f t="shared" si="1772"/>
        <v>0</v>
      </c>
      <c r="AX179" s="132"/>
      <c r="AY179" s="131">
        <f t="shared" si="1773"/>
        <v>0</v>
      </c>
      <c r="AZ179" s="130"/>
      <c r="BA179" s="131">
        <f t="shared" si="1774"/>
        <v>0</v>
      </c>
      <c r="BB179" s="130">
        <v>3</v>
      </c>
      <c r="BC179" s="131">
        <f t="shared" si="1775"/>
        <v>128777.04</v>
      </c>
      <c r="BD179" s="130"/>
      <c r="BE179" s="131">
        <f t="shared" si="1776"/>
        <v>0</v>
      </c>
      <c r="BF179" s="130"/>
      <c r="BG179" s="131">
        <f t="shared" si="1777"/>
        <v>0</v>
      </c>
      <c r="BH179" s="130"/>
      <c r="BI179" s="131">
        <f t="shared" si="1778"/>
        <v>0</v>
      </c>
      <c r="BJ179" s="132">
        <v>0</v>
      </c>
      <c r="BK179" s="132">
        <v>0</v>
      </c>
      <c r="BL179" s="130"/>
      <c r="BM179" s="131">
        <f t="shared" si="1779"/>
        <v>0</v>
      </c>
      <c r="BN179" s="130"/>
      <c r="BO179" s="131">
        <f t="shared" si="1780"/>
        <v>0</v>
      </c>
      <c r="BP179" s="130"/>
      <c r="BQ179" s="131">
        <f t="shared" si="1781"/>
        <v>0</v>
      </c>
      <c r="BR179" s="130"/>
      <c r="BS179" s="131">
        <f t="shared" si="1782"/>
        <v>0</v>
      </c>
      <c r="BT179" s="130"/>
      <c r="BU179" s="131">
        <f t="shared" si="1783"/>
        <v>0</v>
      </c>
      <c r="BV179" s="130"/>
      <c r="BW179" s="131">
        <f t="shared" si="1784"/>
        <v>0</v>
      </c>
      <c r="BX179" s="130"/>
      <c r="BY179" s="131">
        <f t="shared" si="1785"/>
        <v>0</v>
      </c>
      <c r="BZ179" s="130"/>
      <c r="CA179" s="131">
        <f t="shared" si="1786"/>
        <v>0</v>
      </c>
      <c r="CB179" s="134"/>
      <c r="CC179" s="131">
        <f t="shared" si="1787"/>
        <v>0</v>
      </c>
      <c r="CD179" s="130"/>
      <c r="CE179" s="131">
        <f t="shared" si="1787"/>
        <v>0</v>
      </c>
      <c r="CF179" s="132"/>
      <c r="CG179" s="131">
        <f t="shared" si="1788"/>
        <v>0</v>
      </c>
      <c r="CH179" s="130"/>
      <c r="CI179" s="131">
        <f t="shared" si="1789"/>
        <v>0</v>
      </c>
      <c r="CJ179" s="130"/>
      <c r="CK179" s="131">
        <f t="shared" si="1790"/>
        <v>0</v>
      </c>
      <c r="CL179" s="130"/>
      <c r="CM179" s="131">
        <f t="shared" si="1791"/>
        <v>0</v>
      </c>
      <c r="CN179" s="151"/>
      <c r="CO179" s="131">
        <f t="shared" si="1792"/>
        <v>0</v>
      </c>
      <c r="CP179" s="130"/>
      <c r="CQ179" s="135">
        <f t="shared" si="1793"/>
        <v>0</v>
      </c>
      <c r="CR179" s="130"/>
      <c r="CS179" s="135">
        <f t="shared" si="1794"/>
        <v>0</v>
      </c>
      <c r="CT179" s="130"/>
      <c r="CU179" s="135">
        <f t="shared" si="1817"/>
        <v>0</v>
      </c>
      <c r="CV179" s="132"/>
      <c r="CW179" s="135">
        <f t="shared" si="1818"/>
        <v>0</v>
      </c>
      <c r="CX179" s="132"/>
      <c r="CY179" s="135">
        <f t="shared" si="1819"/>
        <v>0</v>
      </c>
      <c r="CZ179" s="132"/>
      <c r="DA179" s="135">
        <f t="shared" si="1820"/>
        <v>0</v>
      </c>
      <c r="DB179" s="130"/>
      <c r="DC179" s="135">
        <f t="shared" si="1821"/>
        <v>0</v>
      </c>
      <c r="DD179" s="130"/>
      <c r="DE179" s="135">
        <f t="shared" si="1822"/>
        <v>0</v>
      </c>
      <c r="DF179" s="130">
        <v>0</v>
      </c>
      <c r="DG179" s="135">
        <v>0</v>
      </c>
      <c r="DH179" s="132"/>
      <c r="DI179" s="135">
        <f t="shared" si="1823"/>
        <v>0</v>
      </c>
      <c r="DJ179" s="130"/>
      <c r="DK179" s="135">
        <f t="shared" si="1824"/>
        <v>0</v>
      </c>
      <c r="DL179" s="130"/>
      <c r="DM179" s="135">
        <f t="shared" si="1825"/>
        <v>0</v>
      </c>
      <c r="DN179" s="130"/>
      <c r="DO179" s="135">
        <f t="shared" si="1826"/>
        <v>0</v>
      </c>
      <c r="DP179" s="130"/>
      <c r="DQ179" s="135">
        <f t="shared" si="1827"/>
        <v>0</v>
      </c>
      <c r="DR179" s="130"/>
      <c r="DS179" s="135">
        <f t="shared" si="1828"/>
        <v>0</v>
      </c>
      <c r="DT179" s="130"/>
      <c r="DU179" s="135">
        <f t="shared" si="1829"/>
        <v>0</v>
      </c>
      <c r="DV179" s="130"/>
      <c r="DW179" s="135">
        <f t="shared" si="1830"/>
        <v>0</v>
      </c>
      <c r="DX179" s="130"/>
      <c r="DY179" s="135">
        <f t="shared" si="1831"/>
        <v>0</v>
      </c>
      <c r="DZ179" s="130"/>
      <c r="EA179" s="135">
        <f t="shared" si="1810"/>
        <v>0</v>
      </c>
      <c r="EB179" s="130"/>
      <c r="EC179" s="135">
        <f t="shared" si="1811"/>
        <v>0</v>
      </c>
      <c r="ED179" s="130"/>
      <c r="EE179" s="131">
        <f t="shared" si="1812"/>
        <v>0</v>
      </c>
      <c r="EF179" s="130"/>
      <c r="EG179" s="131">
        <f t="shared" si="1813"/>
        <v>0</v>
      </c>
      <c r="EH179" s="130"/>
      <c r="EI179" s="132"/>
      <c r="EJ179" s="130"/>
      <c r="EK179" s="132"/>
      <c r="EL179" s="130"/>
      <c r="EM179" s="131">
        <f t="shared" si="1814"/>
        <v>0</v>
      </c>
      <c r="EN179" s="130"/>
      <c r="EO179" s="131">
        <f t="shared" si="1815"/>
        <v>0</v>
      </c>
      <c r="EP179" s="130"/>
      <c r="EQ179" s="132"/>
      <c r="ER179" s="136"/>
      <c r="ES179" s="136"/>
      <c r="ET179" s="130"/>
      <c r="EU179" s="130"/>
      <c r="EV179" s="130"/>
      <c r="EW179" s="130"/>
      <c r="EX179" s="130"/>
      <c r="EY179" s="130"/>
      <c r="EZ179" s="137">
        <f t="shared" si="1816"/>
        <v>3</v>
      </c>
      <c r="FA179" s="137">
        <f t="shared" si="1816"/>
        <v>128777.04</v>
      </c>
    </row>
    <row r="180" spans="1:157" s="2" customFormat="1" ht="30" customHeight="1" x14ac:dyDescent="0.25">
      <c r="A180" s="122"/>
      <c r="B180" s="122">
        <v>138</v>
      </c>
      <c r="C180" s="123" t="s">
        <v>495</v>
      </c>
      <c r="D180" s="217" t="s">
        <v>496</v>
      </c>
      <c r="E180" s="125">
        <v>15030</v>
      </c>
      <c r="F180" s="126">
        <v>2.95</v>
      </c>
      <c r="G180" s="127"/>
      <c r="H180" s="128">
        <v>1</v>
      </c>
      <c r="I180" s="194"/>
      <c r="J180" s="183">
        <v>1.4</v>
      </c>
      <c r="K180" s="183">
        <v>1.68</v>
      </c>
      <c r="L180" s="183">
        <v>2.23</v>
      </c>
      <c r="M180" s="186">
        <v>2.57</v>
      </c>
      <c r="N180" s="130"/>
      <c r="O180" s="131">
        <f t="shared" si="1760"/>
        <v>0</v>
      </c>
      <c r="P180" s="187"/>
      <c r="Q180" s="131">
        <f t="shared" si="1760"/>
        <v>0</v>
      </c>
      <c r="R180" s="131"/>
      <c r="S180" s="131">
        <v>0</v>
      </c>
      <c r="T180" s="131"/>
      <c r="U180" s="131"/>
      <c r="V180" s="132"/>
      <c r="W180" s="131">
        <f t="shared" si="1832"/>
        <v>0</v>
      </c>
      <c r="X180" s="130"/>
      <c r="Y180" s="131">
        <f t="shared" si="1762"/>
        <v>0</v>
      </c>
      <c r="Z180" s="130"/>
      <c r="AA180" s="131">
        <f t="shared" si="1763"/>
        <v>0</v>
      </c>
      <c r="AB180" s="130"/>
      <c r="AC180" s="131">
        <f t="shared" si="1764"/>
        <v>0</v>
      </c>
      <c r="AD180" s="132"/>
      <c r="AE180" s="131">
        <f t="shared" si="1765"/>
        <v>0</v>
      </c>
      <c r="AF180" s="132"/>
      <c r="AG180" s="131">
        <f t="shared" si="1766"/>
        <v>0</v>
      </c>
      <c r="AH180" s="132"/>
      <c r="AI180" s="131">
        <f t="shared" si="1767"/>
        <v>0</v>
      </c>
      <c r="AJ180" s="132"/>
      <c r="AK180" s="132"/>
      <c r="AL180" s="132"/>
      <c r="AM180" s="132">
        <v>0</v>
      </c>
      <c r="AN180" s="130"/>
      <c r="AO180" s="131">
        <f t="shared" si="1768"/>
        <v>0</v>
      </c>
      <c r="AP180" s="132"/>
      <c r="AQ180" s="131">
        <f t="shared" si="1769"/>
        <v>0</v>
      </c>
      <c r="AR180" s="130"/>
      <c r="AS180" s="131">
        <f t="shared" si="1770"/>
        <v>0</v>
      </c>
      <c r="AT180" s="195"/>
      <c r="AU180" s="131">
        <f t="shared" si="1771"/>
        <v>0</v>
      </c>
      <c r="AV180" s="132"/>
      <c r="AW180" s="131">
        <f t="shared" si="1772"/>
        <v>0</v>
      </c>
      <c r="AX180" s="132"/>
      <c r="AY180" s="131">
        <f t="shared" si="1773"/>
        <v>0</v>
      </c>
      <c r="AZ180" s="130"/>
      <c r="BA180" s="131">
        <f t="shared" si="1774"/>
        <v>0</v>
      </c>
      <c r="BB180" s="130"/>
      <c r="BC180" s="131">
        <f t="shared" si="1775"/>
        <v>0</v>
      </c>
      <c r="BD180" s="130"/>
      <c r="BE180" s="131">
        <f t="shared" si="1776"/>
        <v>0</v>
      </c>
      <c r="BF180" s="130"/>
      <c r="BG180" s="131">
        <f t="shared" si="1777"/>
        <v>0</v>
      </c>
      <c r="BH180" s="130"/>
      <c r="BI180" s="131">
        <f t="shared" si="1778"/>
        <v>0</v>
      </c>
      <c r="BJ180" s="132">
        <v>0</v>
      </c>
      <c r="BK180" s="132">
        <v>0</v>
      </c>
      <c r="BL180" s="130"/>
      <c r="BM180" s="131">
        <f t="shared" si="1779"/>
        <v>0</v>
      </c>
      <c r="BN180" s="130"/>
      <c r="BO180" s="131">
        <f t="shared" si="1780"/>
        <v>0</v>
      </c>
      <c r="BP180" s="130"/>
      <c r="BQ180" s="131">
        <f t="shared" si="1781"/>
        <v>0</v>
      </c>
      <c r="BR180" s="130"/>
      <c r="BS180" s="131">
        <f t="shared" si="1782"/>
        <v>0</v>
      </c>
      <c r="BT180" s="130"/>
      <c r="BU180" s="131">
        <f t="shared" si="1783"/>
        <v>0</v>
      </c>
      <c r="BV180" s="130"/>
      <c r="BW180" s="131">
        <f t="shared" si="1784"/>
        <v>0</v>
      </c>
      <c r="BX180" s="130"/>
      <c r="BY180" s="131">
        <f t="shared" si="1785"/>
        <v>0</v>
      </c>
      <c r="BZ180" s="130"/>
      <c r="CA180" s="131">
        <f t="shared" si="1786"/>
        <v>0</v>
      </c>
      <c r="CB180" s="134"/>
      <c r="CC180" s="131">
        <f t="shared" si="1787"/>
        <v>0</v>
      </c>
      <c r="CD180" s="130"/>
      <c r="CE180" s="131">
        <f t="shared" si="1787"/>
        <v>0</v>
      </c>
      <c r="CF180" s="132"/>
      <c r="CG180" s="131">
        <f t="shared" si="1788"/>
        <v>0</v>
      </c>
      <c r="CH180" s="130"/>
      <c r="CI180" s="131">
        <f t="shared" si="1789"/>
        <v>0</v>
      </c>
      <c r="CJ180" s="130"/>
      <c r="CK180" s="131">
        <f t="shared" si="1790"/>
        <v>0</v>
      </c>
      <c r="CL180" s="130"/>
      <c r="CM180" s="131">
        <f t="shared" si="1791"/>
        <v>0</v>
      </c>
      <c r="CN180" s="151"/>
      <c r="CO180" s="131">
        <f t="shared" si="1792"/>
        <v>0</v>
      </c>
      <c r="CP180" s="130"/>
      <c r="CQ180" s="135">
        <f t="shared" si="1793"/>
        <v>0</v>
      </c>
      <c r="CR180" s="130"/>
      <c r="CS180" s="135">
        <f t="shared" si="1794"/>
        <v>0</v>
      </c>
      <c r="CT180" s="130"/>
      <c r="CU180" s="135">
        <f t="shared" si="1817"/>
        <v>0</v>
      </c>
      <c r="CV180" s="132"/>
      <c r="CW180" s="135">
        <f t="shared" si="1818"/>
        <v>0</v>
      </c>
      <c r="CX180" s="132"/>
      <c r="CY180" s="135">
        <f t="shared" si="1819"/>
        <v>0</v>
      </c>
      <c r="CZ180" s="132"/>
      <c r="DA180" s="135">
        <f t="shared" si="1820"/>
        <v>0</v>
      </c>
      <c r="DB180" s="130"/>
      <c r="DC180" s="135">
        <f t="shared" si="1821"/>
        <v>0</v>
      </c>
      <c r="DD180" s="130"/>
      <c r="DE180" s="135">
        <f t="shared" si="1822"/>
        <v>0</v>
      </c>
      <c r="DF180" s="130">
        <v>0</v>
      </c>
      <c r="DG180" s="135">
        <v>0</v>
      </c>
      <c r="DH180" s="132"/>
      <c r="DI180" s="135">
        <f t="shared" si="1823"/>
        <v>0</v>
      </c>
      <c r="DJ180" s="130"/>
      <c r="DK180" s="135">
        <f t="shared" si="1824"/>
        <v>0</v>
      </c>
      <c r="DL180" s="130"/>
      <c r="DM180" s="135">
        <f t="shared" si="1825"/>
        <v>0</v>
      </c>
      <c r="DN180" s="130"/>
      <c r="DO180" s="135">
        <f t="shared" si="1826"/>
        <v>0</v>
      </c>
      <c r="DP180" s="130"/>
      <c r="DQ180" s="135">
        <f t="shared" si="1827"/>
        <v>0</v>
      </c>
      <c r="DR180" s="130"/>
      <c r="DS180" s="135">
        <f t="shared" si="1828"/>
        <v>0</v>
      </c>
      <c r="DT180" s="130"/>
      <c r="DU180" s="135">
        <f t="shared" si="1829"/>
        <v>0</v>
      </c>
      <c r="DV180" s="130"/>
      <c r="DW180" s="135">
        <f t="shared" si="1830"/>
        <v>0</v>
      </c>
      <c r="DX180" s="130"/>
      <c r="DY180" s="135">
        <f t="shared" si="1831"/>
        <v>0</v>
      </c>
      <c r="DZ180" s="130"/>
      <c r="EA180" s="135">
        <f t="shared" si="1810"/>
        <v>0</v>
      </c>
      <c r="EB180" s="130"/>
      <c r="EC180" s="135">
        <f t="shared" si="1811"/>
        <v>0</v>
      </c>
      <c r="ED180" s="130"/>
      <c r="EE180" s="131">
        <f t="shared" si="1812"/>
        <v>0</v>
      </c>
      <c r="EF180" s="130"/>
      <c r="EG180" s="131">
        <f t="shared" si="1813"/>
        <v>0</v>
      </c>
      <c r="EH180" s="130"/>
      <c r="EI180" s="132"/>
      <c r="EJ180" s="130"/>
      <c r="EK180" s="132"/>
      <c r="EL180" s="130"/>
      <c r="EM180" s="131">
        <f t="shared" si="1814"/>
        <v>0</v>
      </c>
      <c r="EN180" s="130"/>
      <c r="EO180" s="131">
        <f t="shared" si="1815"/>
        <v>0</v>
      </c>
      <c r="EP180" s="130"/>
      <c r="EQ180" s="132"/>
      <c r="ER180" s="136"/>
      <c r="ES180" s="136"/>
      <c r="ET180" s="151"/>
      <c r="EU180" s="151"/>
      <c r="EV180" s="151"/>
      <c r="EW180" s="151"/>
      <c r="EX180" s="151"/>
      <c r="EY180" s="151"/>
      <c r="EZ180" s="137">
        <f t="shared" si="1816"/>
        <v>0</v>
      </c>
      <c r="FA180" s="137">
        <f t="shared" si="1816"/>
        <v>0</v>
      </c>
    </row>
    <row r="181" spans="1:157" s="181" customFormat="1" ht="15" customHeight="1" x14ac:dyDescent="0.25">
      <c r="A181" s="112">
        <v>31</v>
      </c>
      <c r="B181" s="112"/>
      <c r="C181" s="192" t="s">
        <v>497</v>
      </c>
      <c r="D181" s="216" t="s">
        <v>498</v>
      </c>
      <c r="E181" s="125">
        <v>15030</v>
      </c>
      <c r="F181" s="190"/>
      <c r="G181" s="127"/>
      <c r="H181" s="115"/>
      <c r="I181" s="177"/>
      <c r="J181" s="191">
        <v>1.4</v>
      </c>
      <c r="K181" s="191">
        <v>1.68</v>
      </c>
      <c r="L181" s="191">
        <v>2.23</v>
      </c>
      <c r="M181" s="179">
        <v>2.57</v>
      </c>
      <c r="N181" s="159">
        <f t="shared" ref="N181:BY181" si="1833">SUM(N182:N187)</f>
        <v>0</v>
      </c>
      <c r="O181" s="159">
        <f t="shared" si="1833"/>
        <v>0</v>
      </c>
      <c r="P181" s="159">
        <f t="shared" si="1833"/>
        <v>136</v>
      </c>
      <c r="Q181" s="159">
        <f t="shared" si="1833"/>
        <v>2456653.5</v>
      </c>
      <c r="R181" s="159">
        <v>147</v>
      </c>
      <c r="S181" s="159">
        <v>5581811.3399999999</v>
      </c>
      <c r="T181" s="159">
        <v>16</v>
      </c>
      <c r="U181" s="159">
        <v>362090.73599999998</v>
      </c>
      <c r="V181" s="159">
        <f t="shared" si="1833"/>
        <v>163</v>
      </c>
      <c r="W181" s="159">
        <f t="shared" si="1833"/>
        <v>5943902.0759999994</v>
      </c>
      <c r="X181" s="159">
        <f t="shared" si="1833"/>
        <v>1</v>
      </c>
      <c r="Y181" s="159">
        <f t="shared" si="1833"/>
        <v>21042</v>
      </c>
      <c r="Z181" s="159">
        <f t="shared" si="1833"/>
        <v>0</v>
      </c>
      <c r="AA181" s="159">
        <f t="shared" si="1833"/>
        <v>0</v>
      </c>
      <c r="AB181" s="159">
        <f t="shared" si="1833"/>
        <v>0</v>
      </c>
      <c r="AC181" s="159">
        <f t="shared" si="1833"/>
        <v>0</v>
      </c>
      <c r="AD181" s="159">
        <f t="shared" si="1833"/>
        <v>55</v>
      </c>
      <c r="AE181" s="159">
        <f t="shared" si="1833"/>
        <v>1324593.8999999999</v>
      </c>
      <c r="AF181" s="159">
        <f t="shared" si="1833"/>
        <v>0</v>
      </c>
      <c r="AG181" s="159">
        <f t="shared" si="1833"/>
        <v>0</v>
      </c>
      <c r="AH181" s="159">
        <f t="shared" si="1833"/>
        <v>2</v>
      </c>
      <c r="AI181" s="159">
        <f t="shared" si="1833"/>
        <v>37454.76</v>
      </c>
      <c r="AJ181" s="159">
        <f t="shared" si="1833"/>
        <v>155</v>
      </c>
      <c r="AK181" s="159">
        <f t="shared" si="1833"/>
        <v>3123285.1299999957</v>
      </c>
      <c r="AL181" s="159">
        <f t="shared" si="1833"/>
        <v>0</v>
      </c>
      <c r="AM181" s="159">
        <f t="shared" si="1833"/>
        <v>0</v>
      </c>
      <c r="AN181" s="159">
        <f t="shared" si="1833"/>
        <v>776</v>
      </c>
      <c r="AO181" s="159">
        <f t="shared" si="1833"/>
        <v>16480304.82</v>
      </c>
      <c r="AP181" s="159">
        <f t="shared" si="1833"/>
        <v>0</v>
      </c>
      <c r="AQ181" s="159">
        <f t="shared" si="1833"/>
        <v>0</v>
      </c>
      <c r="AR181" s="159">
        <f t="shared" si="1833"/>
        <v>0</v>
      </c>
      <c r="AS181" s="159">
        <f t="shared" si="1833"/>
        <v>0</v>
      </c>
      <c r="AT181" s="159">
        <f t="shared" si="1833"/>
        <v>0</v>
      </c>
      <c r="AU181" s="159">
        <f t="shared" si="1833"/>
        <v>0</v>
      </c>
      <c r="AV181" s="159">
        <f t="shared" si="1833"/>
        <v>0</v>
      </c>
      <c r="AW181" s="159">
        <f t="shared" si="1833"/>
        <v>0</v>
      </c>
      <c r="AX181" s="159">
        <f t="shared" si="1833"/>
        <v>0</v>
      </c>
      <c r="AY181" s="159">
        <f t="shared" si="1833"/>
        <v>0</v>
      </c>
      <c r="AZ181" s="159">
        <f t="shared" si="1833"/>
        <v>0</v>
      </c>
      <c r="BA181" s="159">
        <f t="shared" si="1833"/>
        <v>0</v>
      </c>
      <c r="BB181" s="159">
        <f t="shared" si="1833"/>
        <v>1246</v>
      </c>
      <c r="BC181" s="159">
        <f t="shared" si="1833"/>
        <v>24806413.799999993</v>
      </c>
      <c r="BD181" s="159">
        <f t="shared" si="1833"/>
        <v>840</v>
      </c>
      <c r="BE181" s="159">
        <f t="shared" si="1833"/>
        <v>14624190</v>
      </c>
      <c r="BF181" s="159">
        <f t="shared" si="1833"/>
        <v>0</v>
      </c>
      <c r="BG181" s="159">
        <f t="shared" si="1833"/>
        <v>0</v>
      </c>
      <c r="BH181" s="159">
        <f t="shared" si="1833"/>
        <v>0</v>
      </c>
      <c r="BI181" s="159">
        <f t="shared" si="1833"/>
        <v>0</v>
      </c>
      <c r="BJ181" s="121">
        <v>0</v>
      </c>
      <c r="BK181" s="121">
        <v>0</v>
      </c>
      <c r="BL181" s="159">
        <f t="shared" si="1833"/>
        <v>0</v>
      </c>
      <c r="BM181" s="159">
        <f t="shared" si="1833"/>
        <v>0</v>
      </c>
      <c r="BN181" s="159">
        <f t="shared" si="1833"/>
        <v>0</v>
      </c>
      <c r="BO181" s="159">
        <f t="shared" si="1833"/>
        <v>0</v>
      </c>
      <c r="BP181" s="159">
        <f t="shared" si="1833"/>
        <v>0</v>
      </c>
      <c r="BQ181" s="159">
        <f t="shared" si="1833"/>
        <v>0</v>
      </c>
      <c r="BR181" s="159">
        <f t="shared" si="1833"/>
        <v>48</v>
      </c>
      <c r="BS181" s="159">
        <f t="shared" si="1833"/>
        <v>1118299.1314950001</v>
      </c>
      <c r="BT181" s="159">
        <f t="shared" si="1833"/>
        <v>0</v>
      </c>
      <c r="BU181" s="159">
        <f t="shared" si="1833"/>
        <v>0</v>
      </c>
      <c r="BV181" s="159">
        <f t="shared" si="1833"/>
        <v>0</v>
      </c>
      <c r="BW181" s="159">
        <f t="shared" si="1833"/>
        <v>0</v>
      </c>
      <c r="BX181" s="159">
        <f t="shared" si="1833"/>
        <v>42</v>
      </c>
      <c r="BY181" s="159">
        <f t="shared" si="1833"/>
        <v>694386</v>
      </c>
      <c r="BZ181" s="159">
        <f t="shared" ref="BZ181:EK181" si="1834">SUM(BZ182:BZ187)</f>
        <v>0</v>
      </c>
      <c r="CA181" s="159">
        <f t="shared" si="1834"/>
        <v>0</v>
      </c>
      <c r="CB181" s="159">
        <f t="shared" si="1834"/>
        <v>0</v>
      </c>
      <c r="CC181" s="159">
        <f t="shared" si="1834"/>
        <v>0</v>
      </c>
      <c r="CD181" s="159">
        <f t="shared" si="1834"/>
        <v>0</v>
      </c>
      <c r="CE181" s="159">
        <f t="shared" si="1834"/>
        <v>0</v>
      </c>
      <c r="CF181" s="159">
        <f t="shared" si="1834"/>
        <v>0</v>
      </c>
      <c r="CG181" s="159">
        <f t="shared" si="1834"/>
        <v>0</v>
      </c>
      <c r="CH181" s="159">
        <f t="shared" si="1834"/>
        <v>0</v>
      </c>
      <c r="CI181" s="159">
        <f t="shared" si="1834"/>
        <v>0</v>
      </c>
      <c r="CJ181" s="159">
        <f t="shared" si="1834"/>
        <v>0</v>
      </c>
      <c r="CK181" s="159">
        <f t="shared" si="1834"/>
        <v>0</v>
      </c>
      <c r="CL181" s="159">
        <f t="shared" si="1834"/>
        <v>20</v>
      </c>
      <c r="CM181" s="159">
        <f t="shared" si="1834"/>
        <v>420840</v>
      </c>
      <c r="CN181" s="159">
        <f t="shared" si="1834"/>
        <v>544</v>
      </c>
      <c r="CO181" s="159">
        <f t="shared" si="1834"/>
        <v>10079118</v>
      </c>
      <c r="CP181" s="159">
        <f t="shared" si="1834"/>
        <v>0</v>
      </c>
      <c r="CQ181" s="159">
        <f t="shared" si="1834"/>
        <v>0</v>
      </c>
      <c r="CR181" s="159">
        <f t="shared" si="1834"/>
        <v>0</v>
      </c>
      <c r="CS181" s="159">
        <f t="shared" si="1834"/>
        <v>0</v>
      </c>
      <c r="CT181" s="159">
        <f t="shared" si="1834"/>
        <v>0</v>
      </c>
      <c r="CU181" s="159">
        <f t="shared" si="1834"/>
        <v>0</v>
      </c>
      <c r="CV181" s="159">
        <f t="shared" si="1834"/>
        <v>0</v>
      </c>
      <c r="CW181" s="159">
        <f t="shared" si="1834"/>
        <v>0</v>
      </c>
      <c r="CX181" s="159">
        <f t="shared" si="1834"/>
        <v>0</v>
      </c>
      <c r="CY181" s="159">
        <f t="shared" si="1834"/>
        <v>0</v>
      </c>
      <c r="CZ181" s="159">
        <f t="shared" si="1834"/>
        <v>0</v>
      </c>
      <c r="DA181" s="159">
        <f t="shared" si="1834"/>
        <v>0</v>
      </c>
      <c r="DB181" s="159">
        <f t="shared" si="1834"/>
        <v>0</v>
      </c>
      <c r="DC181" s="159">
        <f t="shared" si="1834"/>
        <v>0</v>
      </c>
      <c r="DD181" s="159">
        <f t="shared" si="1834"/>
        <v>0</v>
      </c>
      <c r="DE181" s="159">
        <f t="shared" si="1834"/>
        <v>0</v>
      </c>
      <c r="DF181" s="159">
        <v>0</v>
      </c>
      <c r="DG181" s="159">
        <v>0</v>
      </c>
      <c r="DH181" s="159">
        <f t="shared" si="1834"/>
        <v>0</v>
      </c>
      <c r="DI181" s="159">
        <f t="shared" si="1834"/>
        <v>0</v>
      </c>
      <c r="DJ181" s="159">
        <f t="shared" si="1834"/>
        <v>40</v>
      </c>
      <c r="DK181" s="159">
        <f t="shared" si="1834"/>
        <v>757512</v>
      </c>
      <c r="DL181" s="159">
        <f t="shared" si="1834"/>
        <v>0</v>
      </c>
      <c r="DM181" s="159">
        <f t="shared" si="1834"/>
        <v>0</v>
      </c>
      <c r="DN181" s="159">
        <f t="shared" si="1834"/>
        <v>0</v>
      </c>
      <c r="DO181" s="159">
        <f t="shared" si="1834"/>
        <v>0</v>
      </c>
      <c r="DP181" s="159">
        <f t="shared" si="1834"/>
        <v>0</v>
      </c>
      <c r="DQ181" s="159">
        <f t="shared" si="1834"/>
        <v>0</v>
      </c>
      <c r="DR181" s="159">
        <f t="shared" si="1834"/>
        <v>0</v>
      </c>
      <c r="DS181" s="159">
        <f t="shared" si="1834"/>
        <v>0</v>
      </c>
      <c r="DT181" s="159">
        <f t="shared" si="1834"/>
        <v>0</v>
      </c>
      <c r="DU181" s="159">
        <f t="shared" si="1834"/>
        <v>0</v>
      </c>
      <c r="DV181" s="159">
        <f t="shared" si="1834"/>
        <v>0</v>
      </c>
      <c r="DW181" s="159">
        <f t="shared" si="1834"/>
        <v>0</v>
      </c>
      <c r="DX181" s="159">
        <f t="shared" si="1834"/>
        <v>0</v>
      </c>
      <c r="DY181" s="159">
        <f t="shared" si="1834"/>
        <v>0</v>
      </c>
      <c r="DZ181" s="159">
        <f t="shared" si="1834"/>
        <v>0</v>
      </c>
      <c r="EA181" s="159">
        <f t="shared" si="1834"/>
        <v>0</v>
      </c>
      <c r="EB181" s="159">
        <f t="shared" si="1834"/>
        <v>0</v>
      </c>
      <c r="EC181" s="159">
        <f t="shared" si="1834"/>
        <v>0</v>
      </c>
      <c r="ED181" s="159">
        <f t="shared" si="1834"/>
        <v>0</v>
      </c>
      <c r="EE181" s="159">
        <f t="shared" si="1834"/>
        <v>0</v>
      </c>
      <c r="EF181" s="159">
        <f t="shared" si="1834"/>
        <v>0</v>
      </c>
      <c r="EG181" s="159">
        <f t="shared" si="1834"/>
        <v>0</v>
      </c>
      <c r="EH181" s="159">
        <f t="shared" si="1834"/>
        <v>0</v>
      </c>
      <c r="EI181" s="159">
        <f t="shared" si="1834"/>
        <v>0</v>
      </c>
      <c r="EJ181" s="159">
        <f t="shared" si="1834"/>
        <v>0</v>
      </c>
      <c r="EK181" s="159">
        <f t="shared" si="1834"/>
        <v>0</v>
      </c>
      <c r="EL181" s="159">
        <f t="shared" ref="EL181:FA181" si="1835">SUM(EL182:EL187)</f>
        <v>0</v>
      </c>
      <c r="EM181" s="159">
        <f t="shared" si="1835"/>
        <v>0</v>
      </c>
      <c r="EN181" s="159">
        <f t="shared" si="1835"/>
        <v>0</v>
      </c>
      <c r="EO181" s="159">
        <f t="shared" si="1835"/>
        <v>0</v>
      </c>
      <c r="EP181" s="159">
        <f t="shared" si="1835"/>
        <v>0</v>
      </c>
      <c r="EQ181" s="159">
        <f t="shared" si="1835"/>
        <v>0</v>
      </c>
      <c r="ER181" s="159">
        <f t="shared" si="1835"/>
        <v>0</v>
      </c>
      <c r="ES181" s="159">
        <f t="shared" si="1835"/>
        <v>0</v>
      </c>
      <c r="ET181" s="159">
        <f t="shared" si="1835"/>
        <v>0</v>
      </c>
      <c r="EU181" s="159">
        <f t="shared" si="1835"/>
        <v>0</v>
      </c>
      <c r="EV181" s="159">
        <f t="shared" si="1835"/>
        <v>0</v>
      </c>
      <c r="EW181" s="159">
        <f t="shared" si="1835"/>
        <v>0</v>
      </c>
      <c r="EX181" s="159"/>
      <c r="EY181" s="159"/>
      <c r="EZ181" s="159">
        <f t="shared" si="1835"/>
        <v>4068</v>
      </c>
      <c r="FA181" s="159">
        <f t="shared" si="1835"/>
        <v>81887995.117494985</v>
      </c>
    </row>
    <row r="182" spans="1:157" s="2" customFormat="1" ht="30" customHeight="1" x14ac:dyDescent="0.25">
      <c r="A182" s="122"/>
      <c r="B182" s="122">
        <v>139</v>
      </c>
      <c r="C182" s="123" t="s">
        <v>499</v>
      </c>
      <c r="D182" s="215" t="s">
        <v>500</v>
      </c>
      <c r="E182" s="125">
        <v>15030</v>
      </c>
      <c r="F182" s="126">
        <v>0.89</v>
      </c>
      <c r="G182" s="127"/>
      <c r="H182" s="128">
        <v>1</v>
      </c>
      <c r="I182" s="194"/>
      <c r="J182" s="183">
        <v>1.4</v>
      </c>
      <c r="K182" s="183">
        <v>1.68</v>
      </c>
      <c r="L182" s="183">
        <v>2.23</v>
      </c>
      <c r="M182" s="186">
        <v>2.57</v>
      </c>
      <c r="N182" s="130"/>
      <c r="O182" s="131">
        <f t="shared" ref="O182:Q187" si="1836">N182*$E182*$F182*$H182*$J182*O$11</f>
        <v>0</v>
      </c>
      <c r="P182" s="187"/>
      <c r="Q182" s="131">
        <f t="shared" si="1836"/>
        <v>0</v>
      </c>
      <c r="R182" s="131"/>
      <c r="S182" s="131">
        <v>0</v>
      </c>
      <c r="T182" s="131"/>
      <c r="U182" s="131"/>
      <c r="V182" s="132"/>
      <c r="W182" s="131">
        <f t="shared" ref="W182" si="1837">V182*$E182*$F182*$H182*$J182*W$11</f>
        <v>0</v>
      </c>
      <c r="X182" s="130"/>
      <c r="Y182" s="131">
        <f t="shared" ref="Y182:Y187" si="1838">X182*$E182*$F182*$H182*$J182*Y$11</f>
        <v>0</v>
      </c>
      <c r="Z182" s="130"/>
      <c r="AA182" s="131">
        <f t="shared" ref="AA182:AA187" si="1839">Z182*$E182*$F182*$H182*$J182*AA$11</f>
        <v>0</v>
      </c>
      <c r="AB182" s="130"/>
      <c r="AC182" s="131">
        <f t="shared" ref="AC182:AC187" si="1840">AB182*$E182*$F182*$H182*$J182*AC$11</f>
        <v>0</v>
      </c>
      <c r="AD182" s="132"/>
      <c r="AE182" s="131">
        <f t="shared" ref="AE182:AE187" si="1841">AD182*$E182*$F182*$H182*$J182*AE$11</f>
        <v>0</v>
      </c>
      <c r="AF182" s="132"/>
      <c r="AG182" s="131">
        <f t="shared" ref="AG182:AG187" si="1842">AF182*$E182*$F182*$H182*$J182*AG$11</f>
        <v>0</v>
      </c>
      <c r="AH182" s="132">
        <v>2</v>
      </c>
      <c r="AI182" s="131">
        <f t="shared" ref="AI182:AI187" si="1843">AH182*$E182*$F182*$H182*$J182*AI$11</f>
        <v>37454.76</v>
      </c>
      <c r="AJ182" s="132">
        <v>0</v>
      </c>
      <c r="AK182" s="132">
        <v>0</v>
      </c>
      <c r="AL182" s="132">
        <v>0</v>
      </c>
      <c r="AM182" s="132">
        <v>0</v>
      </c>
      <c r="AN182" s="130"/>
      <c r="AO182" s="131">
        <f t="shared" ref="AO182:AO187" si="1844">AN182*$E182*$F182*$H182*$J182*AO$11</f>
        <v>0</v>
      </c>
      <c r="AP182" s="132"/>
      <c r="AQ182" s="131">
        <f t="shared" ref="AQ182:AQ187" si="1845">AP182*$E182*$F182*$H182*$J182*AQ$11</f>
        <v>0</v>
      </c>
      <c r="AR182" s="130"/>
      <c r="AS182" s="131">
        <f t="shared" ref="AS182:AS187" si="1846">AR182*$E182*$F182*$H182*$J182*AS$11</f>
        <v>0</v>
      </c>
      <c r="AT182" s="195"/>
      <c r="AU182" s="131">
        <f t="shared" ref="AU182:AU187" si="1847">AT182*$E182*$F182*$H182*$J182*AU$11</f>
        <v>0</v>
      </c>
      <c r="AV182" s="132">
        <v>0</v>
      </c>
      <c r="AW182" s="131">
        <f t="shared" ref="AW182:AW187" si="1848">AV182*$E182*$F182*$H182*$J182*AW$11</f>
        <v>0</v>
      </c>
      <c r="AX182" s="132"/>
      <c r="AY182" s="131">
        <f t="shared" ref="AY182:AY187" si="1849">AX182*$E182*$F182*$H182*$J182*AY$11</f>
        <v>0</v>
      </c>
      <c r="AZ182" s="130"/>
      <c r="BA182" s="131">
        <f t="shared" ref="BA182:BA187" si="1850">AZ182*$E182*$F182*$H182*$J182*BA$11</f>
        <v>0</v>
      </c>
      <c r="BB182" s="130"/>
      <c r="BC182" s="131">
        <f t="shared" ref="BC182:BC187" si="1851">BB182*$E182*$F182*$H182*$J182*BC$11</f>
        <v>0</v>
      </c>
      <c r="BD182" s="130"/>
      <c r="BE182" s="131">
        <f t="shared" ref="BE182:BE187" si="1852">BD182*$E182*$F182*$H182*$J182*BE$11</f>
        <v>0</v>
      </c>
      <c r="BF182" s="130"/>
      <c r="BG182" s="131">
        <f t="shared" ref="BG182:BG187" si="1853">BF182*$E182*$F182*$H182*$J182*BG$11</f>
        <v>0</v>
      </c>
      <c r="BH182" s="130"/>
      <c r="BI182" s="131">
        <f t="shared" ref="BI182:BI187" si="1854">BH182*$E182*$F182*$H182*$J182*BI$11</f>
        <v>0</v>
      </c>
      <c r="BJ182" s="132">
        <v>0</v>
      </c>
      <c r="BK182" s="132">
        <v>0</v>
      </c>
      <c r="BL182" s="130"/>
      <c r="BM182" s="131">
        <f t="shared" ref="BM182:BM187" si="1855">BL182*$E182*$F182*$H182*$J182*BM$11</f>
        <v>0</v>
      </c>
      <c r="BN182" s="130"/>
      <c r="BO182" s="131">
        <f t="shared" ref="BO182:BO187" si="1856">BN182*$E182*$F182*$H182*$J182*BO$11</f>
        <v>0</v>
      </c>
      <c r="BP182" s="130"/>
      <c r="BQ182" s="131">
        <f t="shared" ref="BQ182:BQ187" si="1857">BP182*$E182*$F182*$H182*$J182*BQ$11</f>
        <v>0</v>
      </c>
      <c r="BR182" s="130"/>
      <c r="BS182" s="131">
        <f t="shared" ref="BS182" si="1858">BR182*$E182*$F182*$H182*$J182*BS$11</f>
        <v>0</v>
      </c>
      <c r="BT182" s="130"/>
      <c r="BU182" s="131">
        <f t="shared" ref="BU182:BU187" si="1859">BT182*$E182*$F182*$H182*$J182*BU$11</f>
        <v>0</v>
      </c>
      <c r="BV182" s="130"/>
      <c r="BW182" s="131">
        <f t="shared" ref="BW182:BW187" si="1860">BV182*$E182*$F182*$H182*$J182*BW$11</f>
        <v>0</v>
      </c>
      <c r="BX182" s="130"/>
      <c r="BY182" s="131">
        <f t="shared" ref="BY182:BY187" si="1861">BX182*$E182*$F182*$H182*$J182*BY$11</f>
        <v>0</v>
      </c>
      <c r="BZ182" s="130"/>
      <c r="CA182" s="131">
        <f t="shared" ref="CA182:CA187" si="1862">BZ182*$E182*$F182*$H182*$J182*CA$11</f>
        <v>0</v>
      </c>
      <c r="CB182" s="134"/>
      <c r="CC182" s="131">
        <f t="shared" ref="CC182:CE187" si="1863">CB182*$E182*$F182*$H182*$J182*CC$11</f>
        <v>0</v>
      </c>
      <c r="CD182" s="130"/>
      <c r="CE182" s="131">
        <f t="shared" si="1863"/>
        <v>0</v>
      </c>
      <c r="CF182" s="132">
        <v>0</v>
      </c>
      <c r="CG182" s="131">
        <f t="shared" ref="CG182:CG187" si="1864">CF182*$E182*$F182*$H182*$J182*CG$11</f>
        <v>0</v>
      </c>
      <c r="CH182" s="130"/>
      <c r="CI182" s="131">
        <f t="shared" ref="CI182:CI187" si="1865">CH182*$E182*$F182*$H182*$J182*CI$11</f>
        <v>0</v>
      </c>
      <c r="CJ182" s="130"/>
      <c r="CK182" s="131">
        <f t="shared" ref="CK182:CK187" si="1866">CJ182*$E182*$F182*$H182*$J182*CK$11</f>
        <v>0</v>
      </c>
      <c r="CL182" s="130"/>
      <c r="CM182" s="131">
        <f t="shared" ref="CM182:CM187" si="1867">CL182*$E182*$F182*$H182*$J182*CM$11</f>
        <v>0</v>
      </c>
      <c r="CN182" s="130"/>
      <c r="CO182" s="131">
        <f t="shared" ref="CO182:CO187" si="1868">CN182*$E182*$F182*$H182*$J182*CO$11</f>
        <v>0</v>
      </c>
      <c r="CP182" s="130"/>
      <c r="CQ182" s="135">
        <f t="shared" ref="CQ182:CQ187" si="1869">SUM(CP182*$E182*$F182*$H182*$K182*$CQ$11)</f>
        <v>0</v>
      </c>
      <c r="CR182" s="130"/>
      <c r="CS182" s="135">
        <f t="shared" ref="CS182:CS187" si="1870">SUM(CR182*$E182*$F182*$H182*$K182*$CQ$11)</f>
        <v>0</v>
      </c>
      <c r="CT182" s="130"/>
      <c r="CU182" s="135">
        <f t="shared" ref="CU182:CU183" si="1871">SUM(CT182*$E182*$F182*$H182*$K182*$CQ$11)</f>
        <v>0</v>
      </c>
      <c r="CV182" s="132"/>
      <c r="CW182" s="135">
        <f t="shared" ref="CW182:CW183" si="1872">SUM(CV182*$E182*$F182*$H182*$K182*$CQ$11)</f>
        <v>0</v>
      </c>
      <c r="CX182" s="132"/>
      <c r="CY182" s="135">
        <f t="shared" ref="CY182" si="1873">SUM(CX182*$E182*$F182*$H182*$K182*$CQ$11)</f>
        <v>0</v>
      </c>
      <c r="CZ182" s="132"/>
      <c r="DA182" s="135">
        <f t="shared" ref="DA182:DA183" si="1874">SUM(CZ182*$E182*$F182*$H182*$K182*$CQ$11)</f>
        <v>0</v>
      </c>
      <c r="DB182" s="130"/>
      <c r="DC182" s="135">
        <f t="shared" ref="DC182:DC183" si="1875">SUM(DB182*$E182*$F182*$H182*$K182*$CQ$11)</f>
        <v>0</v>
      </c>
      <c r="DD182" s="130"/>
      <c r="DE182" s="135">
        <f t="shared" ref="DE182:DE183" si="1876">SUM(DD182*$E182*$F182*$H182*$K182*$CQ$11)</f>
        <v>0</v>
      </c>
      <c r="DF182" s="130">
        <v>0</v>
      </c>
      <c r="DG182" s="135">
        <v>0</v>
      </c>
      <c r="DH182" s="132"/>
      <c r="DI182" s="135">
        <f t="shared" ref="DI182:DI183" si="1877">SUM(DH182*$E182*$F182*$H182*$K182*$CQ$11)</f>
        <v>0</v>
      </c>
      <c r="DJ182" s="130"/>
      <c r="DK182" s="135">
        <f t="shared" ref="DK182:DK183" si="1878">SUM(DJ182*$E182*$F182*$H182*$K182*$CQ$11)</f>
        <v>0</v>
      </c>
      <c r="DL182" s="130">
        <v>0</v>
      </c>
      <c r="DM182" s="135">
        <f t="shared" ref="DM182:DM183" si="1879">SUM(DL182*$E182*$F182*$H182*$K182*$CQ$11)</f>
        <v>0</v>
      </c>
      <c r="DN182" s="130"/>
      <c r="DO182" s="135">
        <f t="shared" ref="DO182:DO183" si="1880">SUM(DN182*$E182*$F182*$H182*$K182*$CQ$11)</f>
        <v>0</v>
      </c>
      <c r="DP182" s="130"/>
      <c r="DQ182" s="135">
        <f t="shared" ref="DQ182:DQ183" si="1881">SUM(DP182*$E182*$F182*$H182*$K182*$CQ$11)</f>
        <v>0</v>
      </c>
      <c r="DR182" s="130"/>
      <c r="DS182" s="135">
        <f t="shared" ref="DS182:DS183" si="1882">SUM(DR182*$E182*$F182*$H182*$K182*$CQ$11)</f>
        <v>0</v>
      </c>
      <c r="DT182" s="130"/>
      <c r="DU182" s="135">
        <f t="shared" ref="DU182:DU183" si="1883">SUM(DT182*$E182*$F182*$H182*$K182*$CQ$11)</f>
        <v>0</v>
      </c>
      <c r="DV182" s="130"/>
      <c r="DW182" s="135">
        <f t="shared" ref="DW182:DW183" si="1884">SUM(DV182*$E182*$F182*$H182*$K182*$CQ$11)</f>
        <v>0</v>
      </c>
      <c r="DX182" s="130"/>
      <c r="DY182" s="135">
        <f t="shared" ref="DY182:DY183" si="1885">SUM(DX182*$E182*$F182*$H182*$K182*$CQ$11)</f>
        <v>0</v>
      </c>
      <c r="DZ182" s="130"/>
      <c r="EA182" s="135">
        <f t="shared" ref="EA182:EA187" si="1886">SUM(DZ182*$E182*$F182*$H182*$L182*EC$11)</f>
        <v>0</v>
      </c>
      <c r="EB182" s="130"/>
      <c r="EC182" s="135">
        <f t="shared" ref="EC182:EC187" si="1887">SUM(EB182*$E182*$F182*$H182*$M182*EC$11)</f>
        <v>0</v>
      </c>
      <c r="ED182" s="130"/>
      <c r="EE182" s="131">
        <f t="shared" ref="EE182:EE187" si="1888">ED182*$E182*$F182*$H182*$J182*EE$11</f>
        <v>0</v>
      </c>
      <c r="EF182" s="130"/>
      <c r="EG182" s="131">
        <f t="shared" ref="EG182:EG187" si="1889">EF182*$E182*$F182*$H182*$J182*EG$11</f>
        <v>0</v>
      </c>
      <c r="EH182" s="130"/>
      <c r="EI182" s="132"/>
      <c r="EJ182" s="130"/>
      <c r="EK182" s="132"/>
      <c r="EL182" s="130"/>
      <c r="EM182" s="131">
        <f t="shared" ref="EM182:EM187" si="1890">EL182*$E182*$F182*$H182*$J182*EM$11</f>
        <v>0</v>
      </c>
      <c r="EN182" s="130"/>
      <c r="EO182" s="131">
        <f t="shared" ref="EO182:EO187" si="1891">EN182*$E182*$F182*$H182*$J182*EO$11</f>
        <v>0</v>
      </c>
      <c r="EP182" s="130"/>
      <c r="EQ182" s="132"/>
      <c r="ER182" s="136"/>
      <c r="ES182" s="136"/>
      <c r="ET182" s="151"/>
      <c r="EU182" s="151"/>
      <c r="EV182" s="151"/>
      <c r="EW182" s="151"/>
      <c r="EX182" s="151"/>
      <c r="EY182" s="151"/>
      <c r="EZ182" s="137">
        <f t="shared" ref="EZ182:FA187" si="1892">SUM(N182,P182,V182,X182,Z182,AB182,AD182,AF182,AH182,AJ182,AL182,AN182,AP182,AR182,AT182,AV182,AX182,AZ182,BB182,BD182,BF182,BH182,BJ182,BL182,BN182,BP182,BR182,BT182,BV182,BX182,BZ182,CB182,CD182,CF182,CH182,CJ182,CL182,CN182,CP182,CR182,CT182,CV182,CX182,CZ182,DB182,DD182,DF182,DH182,DJ182,DL182,DN182,DP182,DR182,DT182,DV182,DX182,DZ182,EB182,ED182,EF182,EH182,EJ182,EL182,EN182,EP182,ER182,ET182,EV182,EX182)</f>
        <v>2</v>
      </c>
      <c r="FA182" s="137">
        <f t="shared" si="1892"/>
        <v>37454.76</v>
      </c>
    </row>
    <row r="183" spans="1:157" s="2" customFormat="1" ht="30" customHeight="1" x14ac:dyDescent="0.25">
      <c r="A183" s="122"/>
      <c r="B183" s="122">
        <v>140</v>
      </c>
      <c r="C183" s="123" t="s">
        <v>501</v>
      </c>
      <c r="D183" s="215" t="s">
        <v>502</v>
      </c>
      <c r="E183" s="125">
        <v>15030</v>
      </c>
      <c r="F183" s="126">
        <v>0.75</v>
      </c>
      <c r="G183" s="127"/>
      <c r="H183" s="128">
        <v>1</v>
      </c>
      <c r="I183" s="194"/>
      <c r="J183" s="183">
        <v>1.4</v>
      </c>
      <c r="K183" s="183">
        <v>1.68</v>
      </c>
      <c r="L183" s="183">
        <v>2.23</v>
      </c>
      <c r="M183" s="186">
        <v>2.57</v>
      </c>
      <c r="N183" s="130"/>
      <c r="O183" s="131">
        <f t="shared" si="1836"/>
        <v>0</v>
      </c>
      <c r="P183" s="187">
        <v>77</v>
      </c>
      <c r="Q183" s="131">
        <f t="shared" si="1836"/>
        <v>1215175.5</v>
      </c>
      <c r="R183" s="131">
        <v>37</v>
      </c>
      <c r="S183" s="131">
        <v>583915.5</v>
      </c>
      <c r="T183" s="131">
        <v>12</v>
      </c>
      <c r="U183" s="131">
        <v>227253.6</v>
      </c>
      <c r="V183" s="132">
        <v>49</v>
      </c>
      <c r="W183" s="131">
        <f>V183*$E183*$F183*$H183*$J183*W$11+37875.6</f>
        <v>811169.1</v>
      </c>
      <c r="X183" s="130"/>
      <c r="Y183" s="131">
        <f t="shared" si="1838"/>
        <v>0</v>
      </c>
      <c r="Z183" s="130"/>
      <c r="AA183" s="131">
        <f t="shared" si="1839"/>
        <v>0</v>
      </c>
      <c r="AB183" s="130"/>
      <c r="AC183" s="131">
        <f t="shared" si="1840"/>
        <v>0</v>
      </c>
      <c r="AD183" s="132">
        <v>35</v>
      </c>
      <c r="AE183" s="131">
        <f t="shared" si="1841"/>
        <v>552352.5</v>
      </c>
      <c r="AF183" s="132"/>
      <c r="AG183" s="131">
        <f t="shared" si="1842"/>
        <v>0</v>
      </c>
      <c r="AH183" s="132"/>
      <c r="AI183" s="131">
        <f t="shared" si="1843"/>
        <v>0</v>
      </c>
      <c r="AJ183" s="132">
        <v>141</v>
      </c>
      <c r="AK183" s="135">
        <v>2559443.6699999957</v>
      </c>
      <c r="AL183" s="132"/>
      <c r="AM183" s="132">
        <v>0</v>
      </c>
      <c r="AN183" s="130">
        <v>341</v>
      </c>
      <c r="AO183" s="131">
        <f t="shared" si="1844"/>
        <v>5381491.5</v>
      </c>
      <c r="AP183" s="132"/>
      <c r="AQ183" s="131">
        <f t="shared" si="1845"/>
        <v>0</v>
      </c>
      <c r="AR183" s="130"/>
      <c r="AS183" s="131">
        <f t="shared" si="1846"/>
        <v>0</v>
      </c>
      <c r="AT183" s="195"/>
      <c r="AU183" s="131">
        <f t="shared" si="1847"/>
        <v>0</v>
      </c>
      <c r="AV183" s="132"/>
      <c r="AW183" s="131">
        <f t="shared" si="1848"/>
        <v>0</v>
      </c>
      <c r="AX183" s="132"/>
      <c r="AY183" s="131">
        <f t="shared" si="1849"/>
        <v>0</v>
      </c>
      <c r="AZ183" s="130"/>
      <c r="BA183" s="131">
        <f t="shared" si="1850"/>
        <v>0</v>
      </c>
      <c r="BB183" s="130">
        <v>496</v>
      </c>
      <c r="BC183" s="131">
        <f t="shared" si="1851"/>
        <v>7827623.9999999991</v>
      </c>
      <c r="BD183" s="130">
        <v>580</v>
      </c>
      <c r="BE183" s="131">
        <f t="shared" si="1852"/>
        <v>9153270</v>
      </c>
      <c r="BF183" s="130"/>
      <c r="BG183" s="131">
        <f t="shared" si="1853"/>
        <v>0</v>
      </c>
      <c r="BH183" s="130"/>
      <c r="BI183" s="131">
        <f t="shared" si="1854"/>
        <v>0</v>
      </c>
      <c r="BJ183" s="132">
        <v>0</v>
      </c>
      <c r="BK183" s="132">
        <v>0</v>
      </c>
      <c r="BL183" s="130"/>
      <c r="BM183" s="131">
        <f t="shared" si="1855"/>
        <v>0</v>
      </c>
      <c r="BN183" s="130"/>
      <c r="BO183" s="131">
        <f t="shared" si="1856"/>
        <v>0</v>
      </c>
      <c r="BP183" s="130"/>
      <c r="BQ183" s="131">
        <f t="shared" si="1857"/>
        <v>0</v>
      </c>
      <c r="BR183" s="130">
        <v>10</v>
      </c>
      <c r="BS183" s="131">
        <f t="shared" ref="BS183:BS184" si="1893">(BR183*$E183*$F183*$H183*$J183*BS$11)/12*11+(BR183*$E183*$F183*$H183*$J183*BS$11*$BS$12)/12</f>
        <v>184335.021675</v>
      </c>
      <c r="BT183" s="130"/>
      <c r="BU183" s="131">
        <f t="shared" si="1859"/>
        <v>0</v>
      </c>
      <c r="BV183" s="130"/>
      <c r="BW183" s="131">
        <f t="shared" si="1860"/>
        <v>0</v>
      </c>
      <c r="BX183" s="130">
        <v>36</v>
      </c>
      <c r="BY183" s="131">
        <f t="shared" si="1861"/>
        <v>568134</v>
      </c>
      <c r="BZ183" s="130"/>
      <c r="CA183" s="131">
        <f t="shared" si="1862"/>
        <v>0</v>
      </c>
      <c r="CB183" s="134"/>
      <c r="CC183" s="131">
        <f t="shared" si="1863"/>
        <v>0</v>
      </c>
      <c r="CD183" s="130"/>
      <c r="CE183" s="131">
        <f t="shared" si="1863"/>
        <v>0</v>
      </c>
      <c r="CF183" s="132"/>
      <c r="CG183" s="131">
        <f t="shared" si="1864"/>
        <v>0</v>
      </c>
      <c r="CH183" s="130"/>
      <c r="CI183" s="131">
        <f t="shared" si="1865"/>
        <v>0</v>
      </c>
      <c r="CJ183" s="130"/>
      <c r="CK183" s="131">
        <f t="shared" si="1866"/>
        <v>0</v>
      </c>
      <c r="CL183" s="130"/>
      <c r="CM183" s="131">
        <f t="shared" si="1867"/>
        <v>0</v>
      </c>
      <c r="CN183" s="130">
        <v>260</v>
      </c>
      <c r="CO183" s="131">
        <f t="shared" si="1868"/>
        <v>4103189.9999999995</v>
      </c>
      <c r="CP183" s="130"/>
      <c r="CQ183" s="135">
        <f t="shared" si="1869"/>
        <v>0</v>
      </c>
      <c r="CR183" s="130"/>
      <c r="CS183" s="135">
        <f t="shared" si="1870"/>
        <v>0</v>
      </c>
      <c r="CT183" s="130"/>
      <c r="CU183" s="135">
        <f t="shared" si="1871"/>
        <v>0</v>
      </c>
      <c r="CV183" s="132"/>
      <c r="CW183" s="135">
        <f t="shared" si="1872"/>
        <v>0</v>
      </c>
      <c r="CX183" s="132"/>
      <c r="CY183" s="135">
        <f t="shared" ref="CY183" si="1894">SUM(CX183*$E183*$F183*$H183*$K183*$CQ$11)</f>
        <v>0</v>
      </c>
      <c r="CZ183" s="132"/>
      <c r="DA183" s="135">
        <f t="shared" si="1874"/>
        <v>0</v>
      </c>
      <c r="DB183" s="130"/>
      <c r="DC183" s="135">
        <f t="shared" si="1875"/>
        <v>0</v>
      </c>
      <c r="DD183" s="130"/>
      <c r="DE183" s="135">
        <f t="shared" si="1876"/>
        <v>0</v>
      </c>
      <c r="DF183" s="130">
        <v>0</v>
      </c>
      <c r="DG183" s="135">
        <v>0</v>
      </c>
      <c r="DH183" s="132"/>
      <c r="DI183" s="135">
        <f t="shared" si="1877"/>
        <v>0</v>
      </c>
      <c r="DJ183" s="130">
        <v>40</v>
      </c>
      <c r="DK183" s="135">
        <f t="shared" si="1878"/>
        <v>757512</v>
      </c>
      <c r="DL183" s="130"/>
      <c r="DM183" s="135">
        <f t="shared" si="1879"/>
        <v>0</v>
      </c>
      <c r="DN183" s="130"/>
      <c r="DO183" s="135">
        <f t="shared" si="1880"/>
        <v>0</v>
      </c>
      <c r="DP183" s="130"/>
      <c r="DQ183" s="135">
        <f t="shared" si="1881"/>
        <v>0</v>
      </c>
      <c r="DR183" s="130"/>
      <c r="DS183" s="135">
        <f t="shared" si="1882"/>
        <v>0</v>
      </c>
      <c r="DT183" s="130"/>
      <c r="DU183" s="135">
        <f t="shared" si="1883"/>
        <v>0</v>
      </c>
      <c r="DV183" s="130"/>
      <c r="DW183" s="135">
        <f t="shared" si="1884"/>
        <v>0</v>
      </c>
      <c r="DX183" s="130"/>
      <c r="DY183" s="135">
        <f t="shared" si="1885"/>
        <v>0</v>
      </c>
      <c r="DZ183" s="130"/>
      <c r="EA183" s="135">
        <f t="shared" si="1886"/>
        <v>0</v>
      </c>
      <c r="EB183" s="130"/>
      <c r="EC183" s="135">
        <f t="shared" si="1887"/>
        <v>0</v>
      </c>
      <c r="ED183" s="130"/>
      <c r="EE183" s="131">
        <f t="shared" si="1888"/>
        <v>0</v>
      </c>
      <c r="EF183" s="130"/>
      <c r="EG183" s="131">
        <f t="shared" si="1889"/>
        <v>0</v>
      </c>
      <c r="EH183" s="130"/>
      <c r="EI183" s="132"/>
      <c r="EJ183" s="130"/>
      <c r="EK183" s="132"/>
      <c r="EL183" s="130"/>
      <c r="EM183" s="131">
        <f t="shared" si="1890"/>
        <v>0</v>
      </c>
      <c r="EN183" s="130"/>
      <c r="EO183" s="131">
        <f t="shared" si="1891"/>
        <v>0</v>
      </c>
      <c r="EP183" s="130"/>
      <c r="EQ183" s="132"/>
      <c r="ER183" s="136"/>
      <c r="ES183" s="136"/>
      <c r="ET183" s="130"/>
      <c r="EU183" s="130"/>
      <c r="EV183" s="130"/>
      <c r="EW183" s="130"/>
      <c r="EX183" s="130"/>
      <c r="EY183" s="130"/>
      <c r="EZ183" s="137">
        <f t="shared" si="1892"/>
        <v>2065</v>
      </c>
      <c r="FA183" s="137">
        <f t="shared" si="1892"/>
        <v>33113697.291674998</v>
      </c>
    </row>
    <row r="184" spans="1:157" s="2" customFormat="1" ht="30" customHeight="1" x14ac:dyDescent="0.25">
      <c r="A184" s="122"/>
      <c r="B184" s="122">
        <v>141</v>
      </c>
      <c r="C184" s="123" t="s">
        <v>503</v>
      </c>
      <c r="D184" s="215" t="s">
        <v>504</v>
      </c>
      <c r="E184" s="125">
        <v>15030</v>
      </c>
      <c r="F184" s="184">
        <v>1</v>
      </c>
      <c r="G184" s="127"/>
      <c r="H184" s="128">
        <v>1</v>
      </c>
      <c r="I184" s="194"/>
      <c r="J184" s="183">
        <v>1.4</v>
      </c>
      <c r="K184" s="183">
        <v>1.68</v>
      </c>
      <c r="L184" s="183">
        <v>2.23</v>
      </c>
      <c r="M184" s="186">
        <v>2.57</v>
      </c>
      <c r="N184" s="130"/>
      <c r="O184" s="131">
        <f t="shared" si="1836"/>
        <v>0</v>
      </c>
      <c r="P184" s="187">
        <v>59</v>
      </c>
      <c r="Q184" s="131">
        <f t="shared" si="1836"/>
        <v>1241478</v>
      </c>
      <c r="R184" s="131">
        <v>7</v>
      </c>
      <c r="S184" s="131">
        <v>147294</v>
      </c>
      <c r="T184" s="131">
        <v>3</v>
      </c>
      <c r="U184" s="131">
        <v>75751.199999999997</v>
      </c>
      <c r="V184" s="132">
        <v>10</v>
      </c>
      <c r="W184" s="131">
        <f>V184*$E184*$F184*$H184*$J184*W$11+12625.2</f>
        <v>223045.2</v>
      </c>
      <c r="X184" s="130">
        <v>1</v>
      </c>
      <c r="Y184" s="131">
        <f t="shared" si="1838"/>
        <v>21042</v>
      </c>
      <c r="Z184" s="130"/>
      <c r="AA184" s="131">
        <f t="shared" si="1839"/>
        <v>0</v>
      </c>
      <c r="AB184" s="130"/>
      <c r="AC184" s="131">
        <f t="shared" si="1840"/>
        <v>0</v>
      </c>
      <c r="AD184" s="132">
        <v>15</v>
      </c>
      <c r="AE184" s="131">
        <f t="shared" si="1841"/>
        <v>315630</v>
      </c>
      <c r="AF184" s="132"/>
      <c r="AG184" s="131">
        <f t="shared" si="1842"/>
        <v>0</v>
      </c>
      <c r="AH184" s="132"/>
      <c r="AI184" s="131">
        <f t="shared" si="1843"/>
        <v>0</v>
      </c>
      <c r="AJ184" s="132">
        <v>7</v>
      </c>
      <c r="AK184" s="135">
        <v>176752.8</v>
      </c>
      <c r="AL184" s="132"/>
      <c r="AM184" s="132">
        <v>0</v>
      </c>
      <c r="AN184" s="130">
        <v>366</v>
      </c>
      <c r="AO184" s="131">
        <f t="shared" si="1844"/>
        <v>7701371.9999999991</v>
      </c>
      <c r="AP184" s="132"/>
      <c r="AQ184" s="131">
        <f t="shared" si="1845"/>
        <v>0</v>
      </c>
      <c r="AR184" s="130"/>
      <c r="AS184" s="131">
        <f t="shared" si="1846"/>
        <v>0</v>
      </c>
      <c r="AT184" s="195"/>
      <c r="AU184" s="131">
        <f t="shared" si="1847"/>
        <v>0</v>
      </c>
      <c r="AV184" s="132"/>
      <c r="AW184" s="131">
        <f t="shared" si="1848"/>
        <v>0</v>
      </c>
      <c r="AX184" s="132"/>
      <c r="AY184" s="131">
        <f t="shared" si="1849"/>
        <v>0</v>
      </c>
      <c r="AZ184" s="130"/>
      <c r="BA184" s="131">
        <f t="shared" si="1850"/>
        <v>0</v>
      </c>
      <c r="BB184" s="130">
        <v>715</v>
      </c>
      <c r="BC184" s="131">
        <f t="shared" si="1851"/>
        <v>15045029.999999998</v>
      </c>
      <c r="BD184" s="130">
        <v>260</v>
      </c>
      <c r="BE184" s="131">
        <f t="shared" si="1852"/>
        <v>5470920</v>
      </c>
      <c r="BF184" s="130"/>
      <c r="BG184" s="131">
        <f t="shared" si="1853"/>
        <v>0</v>
      </c>
      <c r="BH184" s="130"/>
      <c r="BI184" s="131">
        <f t="shared" si="1854"/>
        <v>0</v>
      </c>
      <c r="BJ184" s="132">
        <v>0</v>
      </c>
      <c r="BK184" s="132">
        <v>0</v>
      </c>
      <c r="BL184" s="130"/>
      <c r="BM184" s="131">
        <f t="shared" si="1855"/>
        <v>0</v>
      </c>
      <c r="BN184" s="130"/>
      <c r="BO184" s="131">
        <f t="shared" si="1856"/>
        <v>0</v>
      </c>
      <c r="BP184" s="130"/>
      <c r="BQ184" s="131">
        <f t="shared" si="1857"/>
        <v>0</v>
      </c>
      <c r="BR184" s="130">
        <v>38</v>
      </c>
      <c r="BS184" s="131">
        <f t="shared" si="1893"/>
        <v>933964.10982000001</v>
      </c>
      <c r="BT184" s="130"/>
      <c r="BU184" s="131">
        <f t="shared" si="1859"/>
        <v>0</v>
      </c>
      <c r="BV184" s="130"/>
      <c r="BW184" s="131">
        <f t="shared" si="1860"/>
        <v>0</v>
      </c>
      <c r="BX184" s="130">
        <v>6</v>
      </c>
      <c r="BY184" s="131">
        <f t="shared" si="1861"/>
        <v>126251.99999999999</v>
      </c>
      <c r="BZ184" s="130"/>
      <c r="CA184" s="131">
        <f t="shared" si="1862"/>
        <v>0</v>
      </c>
      <c r="CB184" s="134"/>
      <c r="CC184" s="131">
        <f t="shared" si="1863"/>
        <v>0</v>
      </c>
      <c r="CD184" s="130"/>
      <c r="CE184" s="131">
        <f t="shared" si="1863"/>
        <v>0</v>
      </c>
      <c r="CF184" s="132"/>
      <c r="CG184" s="131">
        <f t="shared" si="1864"/>
        <v>0</v>
      </c>
      <c r="CH184" s="130"/>
      <c r="CI184" s="131">
        <f t="shared" si="1865"/>
        <v>0</v>
      </c>
      <c r="CJ184" s="130"/>
      <c r="CK184" s="131">
        <f t="shared" si="1866"/>
        <v>0</v>
      </c>
      <c r="CL184" s="130">
        <v>20</v>
      </c>
      <c r="CM184" s="131">
        <f t="shared" si="1867"/>
        <v>420840</v>
      </c>
      <c r="CN184" s="130">
        <v>284</v>
      </c>
      <c r="CO184" s="131">
        <f t="shared" si="1868"/>
        <v>5975928</v>
      </c>
      <c r="CP184" s="130"/>
      <c r="CQ184" s="135">
        <f t="shared" si="1869"/>
        <v>0</v>
      </c>
      <c r="CR184" s="130"/>
      <c r="CS184" s="135">
        <f t="shared" si="1870"/>
        <v>0</v>
      </c>
      <c r="CT184" s="130"/>
      <c r="CU184" s="135">
        <f t="shared" ref="CU184:CU186" si="1895">SUM(CT184*$E184*$F184*$H184*$K184*$CQ$11)</f>
        <v>0</v>
      </c>
      <c r="CV184" s="132"/>
      <c r="CW184" s="135">
        <f t="shared" ref="CW184:CW186" si="1896">SUM(CV184*$E184*$F184*$H184*$K184*$CQ$11)</f>
        <v>0</v>
      </c>
      <c r="CX184" s="132"/>
      <c r="CY184" s="135">
        <f t="shared" ref="CY184:CY186" si="1897">SUM(CX184*$E184*$F184*$H184*$K184*$CQ$11)</f>
        <v>0</v>
      </c>
      <c r="CZ184" s="132"/>
      <c r="DA184" s="135">
        <f t="shared" ref="DA184:DA186" si="1898">SUM(CZ184*$E184*$F184*$H184*$K184*$CQ$11)</f>
        <v>0</v>
      </c>
      <c r="DB184" s="130"/>
      <c r="DC184" s="135">
        <f t="shared" ref="DC184:DC186" si="1899">SUM(DB184*$E184*$F184*$H184*$K184*$CQ$11)</f>
        <v>0</v>
      </c>
      <c r="DD184" s="130"/>
      <c r="DE184" s="135">
        <f t="shared" ref="DE184:DE186" si="1900">SUM(DD184*$E184*$F184*$H184*$K184*$CQ$11)</f>
        <v>0</v>
      </c>
      <c r="DF184" s="130">
        <v>0</v>
      </c>
      <c r="DG184" s="135">
        <v>0</v>
      </c>
      <c r="DH184" s="132"/>
      <c r="DI184" s="135">
        <f t="shared" ref="DI184:DI186" si="1901">SUM(DH184*$E184*$F184*$H184*$K184*$CQ$11)</f>
        <v>0</v>
      </c>
      <c r="DJ184" s="130"/>
      <c r="DK184" s="135">
        <f t="shared" ref="DK184:DK186" si="1902">SUM(DJ184*$E184*$F184*$H184*$K184*$CQ$11)</f>
        <v>0</v>
      </c>
      <c r="DL184" s="130"/>
      <c r="DM184" s="135">
        <f t="shared" ref="DM184:DM186" si="1903">SUM(DL184*$E184*$F184*$H184*$K184*$CQ$11)</f>
        <v>0</v>
      </c>
      <c r="DN184" s="130"/>
      <c r="DO184" s="135">
        <f t="shared" ref="DO184:DO186" si="1904">SUM(DN184*$E184*$F184*$H184*$K184*$CQ$11)</f>
        <v>0</v>
      </c>
      <c r="DP184" s="130"/>
      <c r="DQ184" s="135">
        <f t="shared" ref="DQ184:DQ186" si="1905">SUM(DP184*$E184*$F184*$H184*$K184*$CQ$11)</f>
        <v>0</v>
      </c>
      <c r="DR184" s="130"/>
      <c r="DS184" s="135">
        <f t="shared" ref="DS184:DS186" si="1906">SUM(DR184*$E184*$F184*$H184*$K184*$CQ$11)</f>
        <v>0</v>
      </c>
      <c r="DT184" s="130"/>
      <c r="DU184" s="135">
        <f t="shared" ref="DU184:DU186" si="1907">SUM(DT184*$E184*$F184*$H184*$K184*$CQ$11)</f>
        <v>0</v>
      </c>
      <c r="DV184" s="130"/>
      <c r="DW184" s="135">
        <f t="shared" ref="DW184:DW186" si="1908">SUM(DV184*$E184*$F184*$H184*$K184*$CQ$11)</f>
        <v>0</v>
      </c>
      <c r="DX184" s="130"/>
      <c r="DY184" s="135">
        <f t="shared" ref="DY184:DY186" si="1909">SUM(DX184*$E184*$F184*$H184*$K184*$CQ$11)</f>
        <v>0</v>
      </c>
      <c r="DZ184" s="130"/>
      <c r="EA184" s="135">
        <f t="shared" si="1886"/>
        <v>0</v>
      </c>
      <c r="EB184" s="130"/>
      <c r="EC184" s="135">
        <f t="shared" si="1887"/>
        <v>0</v>
      </c>
      <c r="ED184" s="130"/>
      <c r="EE184" s="131">
        <f t="shared" si="1888"/>
        <v>0</v>
      </c>
      <c r="EF184" s="130"/>
      <c r="EG184" s="131">
        <f t="shared" si="1889"/>
        <v>0</v>
      </c>
      <c r="EH184" s="130"/>
      <c r="EI184" s="132"/>
      <c r="EJ184" s="130"/>
      <c r="EK184" s="132"/>
      <c r="EL184" s="130"/>
      <c r="EM184" s="131">
        <f t="shared" si="1890"/>
        <v>0</v>
      </c>
      <c r="EN184" s="130"/>
      <c r="EO184" s="131">
        <f t="shared" si="1891"/>
        <v>0</v>
      </c>
      <c r="EP184" s="130"/>
      <c r="EQ184" s="132"/>
      <c r="ER184" s="136"/>
      <c r="ES184" s="136"/>
      <c r="ET184" s="130"/>
      <c r="EU184" s="130"/>
      <c r="EV184" s="130"/>
      <c r="EW184" s="130"/>
      <c r="EX184" s="130"/>
      <c r="EY184" s="130"/>
      <c r="EZ184" s="137">
        <f t="shared" si="1892"/>
        <v>1781</v>
      </c>
      <c r="FA184" s="137">
        <f t="shared" si="1892"/>
        <v>37652254.109820001</v>
      </c>
    </row>
    <row r="185" spans="1:157" s="196" customFormat="1" ht="30" customHeight="1" x14ac:dyDescent="0.25">
      <c r="A185" s="122"/>
      <c r="B185" s="122">
        <v>142</v>
      </c>
      <c r="C185" s="123" t="s">
        <v>505</v>
      </c>
      <c r="D185" s="215" t="s">
        <v>506</v>
      </c>
      <c r="E185" s="125">
        <v>15030</v>
      </c>
      <c r="F185" s="126">
        <v>4.34</v>
      </c>
      <c r="G185" s="127"/>
      <c r="H185" s="128">
        <v>1</v>
      </c>
      <c r="I185" s="194"/>
      <c r="J185" s="183">
        <v>1.4</v>
      </c>
      <c r="K185" s="183">
        <v>1.68</v>
      </c>
      <c r="L185" s="183">
        <v>2.23</v>
      </c>
      <c r="M185" s="186">
        <v>2.57</v>
      </c>
      <c r="N185" s="130"/>
      <c r="O185" s="131">
        <f t="shared" si="1836"/>
        <v>0</v>
      </c>
      <c r="P185" s="187"/>
      <c r="Q185" s="131">
        <f t="shared" si="1836"/>
        <v>0</v>
      </c>
      <c r="R185" s="131"/>
      <c r="S185" s="131">
        <v>0</v>
      </c>
      <c r="T185" s="131"/>
      <c r="U185" s="131">
        <v>0</v>
      </c>
      <c r="V185" s="132"/>
      <c r="W185" s="131">
        <f t="shared" ref="W185:W186" si="1910">V185*$E185*$F185*$H185*$J185*W$11</f>
        <v>0</v>
      </c>
      <c r="X185" s="130"/>
      <c r="Y185" s="131">
        <f t="shared" si="1838"/>
        <v>0</v>
      </c>
      <c r="Z185" s="130"/>
      <c r="AA185" s="131">
        <f t="shared" si="1839"/>
        <v>0</v>
      </c>
      <c r="AB185" s="130"/>
      <c r="AC185" s="131">
        <f t="shared" si="1840"/>
        <v>0</v>
      </c>
      <c r="AD185" s="132">
        <v>5</v>
      </c>
      <c r="AE185" s="131">
        <f t="shared" si="1841"/>
        <v>456611.39999999997</v>
      </c>
      <c r="AF185" s="132"/>
      <c r="AG185" s="131">
        <f t="shared" si="1842"/>
        <v>0</v>
      </c>
      <c r="AH185" s="132"/>
      <c r="AI185" s="131">
        <f t="shared" si="1843"/>
        <v>0</v>
      </c>
      <c r="AJ185" s="132">
        <v>0</v>
      </c>
      <c r="AK185" s="135">
        <v>0</v>
      </c>
      <c r="AL185" s="132"/>
      <c r="AM185" s="132">
        <v>0</v>
      </c>
      <c r="AN185" s="130"/>
      <c r="AO185" s="131">
        <f t="shared" si="1844"/>
        <v>0</v>
      </c>
      <c r="AP185" s="132"/>
      <c r="AQ185" s="131">
        <f t="shared" si="1845"/>
        <v>0</v>
      </c>
      <c r="AR185" s="130"/>
      <c r="AS185" s="131">
        <f t="shared" si="1846"/>
        <v>0</v>
      </c>
      <c r="AT185" s="204"/>
      <c r="AU185" s="131">
        <f t="shared" si="1847"/>
        <v>0</v>
      </c>
      <c r="AV185" s="132"/>
      <c r="AW185" s="131">
        <f t="shared" si="1848"/>
        <v>0</v>
      </c>
      <c r="AX185" s="132"/>
      <c r="AY185" s="131">
        <f t="shared" si="1849"/>
        <v>0</v>
      </c>
      <c r="AZ185" s="130"/>
      <c r="BA185" s="131">
        <f t="shared" si="1850"/>
        <v>0</v>
      </c>
      <c r="BB185" s="130">
        <v>5</v>
      </c>
      <c r="BC185" s="131">
        <f t="shared" si="1851"/>
        <v>456611.39999999997</v>
      </c>
      <c r="BD185" s="130"/>
      <c r="BE185" s="131">
        <f t="shared" si="1852"/>
        <v>0</v>
      </c>
      <c r="BF185" s="130"/>
      <c r="BG185" s="131">
        <f t="shared" si="1853"/>
        <v>0</v>
      </c>
      <c r="BH185" s="130"/>
      <c r="BI185" s="131">
        <f t="shared" si="1854"/>
        <v>0</v>
      </c>
      <c r="BJ185" s="132">
        <v>0</v>
      </c>
      <c r="BK185" s="132">
        <v>0</v>
      </c>
      <c r="BL185" s="130"/>
      <c r="BM185" s="131">
        <f t="shared" si="1855"/>
        <v>0</v>
      </c>
      <c r="BN185" s="130"/>
      <c r="BO185" s="131">
        <f t="shared" si="1856"/>
        <v>0</v>
      </c>
      <c r="BP185" s="130"/>
      <c r="BQ185" s="131">
        <f t="shared" si="1857"/>
        <v>0</v>
      </c>
      <c r="BR185" s="130"/>
      <c r="BS185" s="131">
        <f t="shared" ref="BS185:BS187" si="1911">BR185*$E185*$F185*$H185*$J185*BS$11</f>
        <v>0</v>
      </c>
      <c r="BT185" s="130"/>
      <c r="BU185" s="131">
        <f t="shared" si="1859"/>
        <v>0</v>
      </c>
      <c r="BV185" s="130"/>
      <c r="BW185" s="131">
        <f t="shared" si="1860"/>
        <v>0</v>
      </c>
      <c r="BX185" s="130"/>
      <c r="BY185" s="131">
        <f t="shared" si="1861"/>
        <v>0</v>
      </c>
      <c r="BZ185" s="130"/>
      <c r="CA185" s="131">
        <f t="shared" si="1862"/>
        <v>0</v>
      </c>
      <c r="CB185" s="134"/>
      <c r="CC185" s="131">
        <f t="shared" si="1863"/>
        <v>0</v>
      </c>
      <c r="CD185" s="130"/>
      <c r="CE185" s="131">
        <f t="shared" si="1863"/>
        <v>0</v>
      </c>
      <c r="CF185" s="132"/>
      <c r="CG185" s="131">
        <f t="shared" si="1864"/>
        <v>0</v>
      </c>
      <c r="CH185" s="130"/>
      <c r="CI185" s="131">
        <f t="shared" si="1865"/>
        <v>0</v>
      </c>
      <c r="CJ185" s="130"/>
      <c r="CK185" s="131">
        <f t="shared" si="1866"/>
        <v>0</v>
      </c>
      <c r="CL185" s="130"/>
      <c r="CM185" s="131">
        <f t="shared" si="1867"/>
        <v>0</v>
      </c>
      <c r="CN185" s="130"/>
      <c r="CO185" s="131">
        <f t="shared" si="1868"/>
        <v>0</v>
      </c>
      <c r="CP185" s="130"/>
      <c r="CQ185" s="135">
        <f t="shared" si="1869"/>
        <v>0</v>
      </c>
      <c r="CR185" s="130"/>
      <c r="CS185" s="135">
        <f t="shared" si="1870"/>
        <v>0</v>
      </c>
      <c r="CT185" s="130"/>
      <c r="CU185" s="135">
        <f t="shared" si="1895"/>
        <v>0</v>
      </c>
      <c r="CV185" s="132"/>
      <c r="CW185" s="135">
        <f t="shared" si="1896"/>
        <v>0</v>
      </c>
      <c r="CX185" s="132"/>
      <c r="CY185" s="135">
        <f t="shared" si="1897"/>
        <v>0</v>
      </c>
      <c r="CZ185" s="132"/>
      <c r="DA185" s="135">
        <f t="shared" si="1898"/>
        <v>0</v>
      </c>
      <c r="DB185" s="130"/>
      <c r="DC185" s="135">
        <f t="shared" si="1899"/>
        <v>0</v>
      </c>
      <c r="DD185" s="130"/>
      <c r="DE185" s="135">
        <f t="shared" si="1900"/>
        <v>0</v>
      </c>
      <c r="DF185" s="130">
        <v>0</v>
      </c>
      <c r="DG185" s="135">
        <v>0</v>
      </c>
      <c r="DH185" s="132"/>
      <c r="DI185" s="135">
        <f t="shared" si="1901"/>
        <v>0</v>
      </c>
      <c r="DJ185" s="130"/>
      <c r="DK185" s="135">
        <f t="shared" si="1902"/>
        <v>0</v>
      </c>
      <c r="DL185" s="130"/>
      <c r="DM185" s="135">
        <f t="shared" si="1903"/>
        <v>0</v>
      </c>
      <c r="DN185" s="130"/>
      <c r="DO185" s="135">
        <f t="shared" si="1904"/>
        <v>0</v>
      </c>
      <c r="DP185" s="130"/>
      <c r="DQ185" s="135">
        <f t="shared" si="1905"/>
        <v>0</v>
      </c>
      <c r="DR185" s="130"/>
      <c r="DS185" s="135">
        <f t="shared" si="1906"/>
        <v>0</v>
      </c>
      <c r="DT185" s="130"/>
      <c r="DU185" s="135">
        <f t="shared" si="1907"/>
        <v>0</v>
      </c>
      <c r="DV185" s="130"/>
      <c r="DW185" s="135">
        <f t="shared" si="1908"/>
        <v>0</v>
      </c>
      <c r="DX185" s="130"/>
      <c r="DY185" s="135">
        <f t="shared" si="1909"/>
        <v>0</v>
      </c>
      <c r="DZ185" s="130"/>
      <c r="EA185" s="135">
        <f t="shared" si="1886"/>
        <v>0</v>
      </c>
      <c r="EB185" s="130"/>
      <c r="EC185" s="135">
        <f t="shared" si="1887"/>
        <v>0</v>
      </c>
      <c r="ED185" s="204"/>
      <c r="EE185" s="131">
        <f t="shared" si="1888"/>
        <v>0</v>
      </c>
      <c r="EF185" s="130"/>
      <c r="EG185" s="131">
        <f t="shared" si="1889"/>
        <v>0</v>
      </c>
      <c r="EH185" s="130"/>
      <c r="EI185" s="132"/>
      <c r="EJ185" s="130"/>
      <c r="EK185" s="132"/>
      <c r="EL185" s="130"/>
      <c r="EM185" s="131">
        <f t="shared" si="1890"/>
        <v>0</v>
      </c>
      <c r="EN185" s="130"/>
      <c r="EO185" s="131">
        <f t="shared" si="1891"/>
        <v>0</v>
      </c>
      <c r="EP185" s="130"/>
      <c r="EQ185" s="132"/>
      <c r="ER185" s="136"/>
      <c r="ES185" s="136"/>
      <c r="ET185" s="130"/>
      <c r="EU185" s="130"/>
      <c r="EV185" s="130"/>
      <c r="EW185" s="130"/>
      <c r="EX185" s="130"/>
      <c r="EY185" s="130"/>
      <c r="EZ185" s="137">
        <f t="shared" si="1892"/>
        <v>10</v>
      </c>
      <c r="FA185" s="137">
        <f t="shared" si="1892"/>
        <v>913222.79999999993</v>
      </c>
    </row>
    <row r="186" spans="1:157" s="2" customFormat="1" ht="30" customHeight="1" x14ac:dyDescent="0.25">
      <c r="A186" s="122"/>
      <c r="B186" s="122">
        <v>143</v>
      </c>
      <c r="C186" s="123" t="s">
        <v>507</v>
      </c>
      <c r="D186" s="217" t="s">
        <v>508</v>
      </c>
      <c r="E186" s="125">
        <v>15030</v>
      </c>
      <c r="F186" s="126">
        <v>1.29</v>
      </c>
      <c r="G186" s="127"/>
      <c r="H186" s="128">
        <v>1</v>
      </c>
      <c r="I186" s="194"/>
      <c r="J186" s="183">
        <v>1.4</v>
      </c>
      <c r="K186" s="183">
        <v>1.68</v>
      </c>
      <c r="L186" s="183">
        <v>2.23</v>
      </c>
      <c r="M186" s="186">
        <v>2.57</v>
      </c>
      <c r="N186" s="130"/>
      <c r="O186" s="131">
        <f t="shared" si="1836"/>
        <v>0</v>
      </c>
      <c r="P186" s="187"/>
      <c r="Q186" s="131">
        <f t="shared" si="1836"/>
        <v>0</v>
      </c>
      <c r="R186" s="131">
        <v>10</v>
      </c>
      <c r="S186" s="131">
        <v>271441.8</v>
      </c>
      <c r="T186" s="131"/>
      <c r="U186" s="131">
        <v>0</v>
      </c>
      <c r="V186" s="132">
        <v>10</v>
      </c>
      <c r="W186" s="131">
        <f t="shared" si="1910"/>
        <v>271441.8</v>
      </c>
      <c r="X186" s="130"/>
      <c r="Y186" s="131">
        <f t="shared" si="1838"/>
        <v>0</v>
      </c>
      <c r="Z186" s="130"/>
      <c r="AA186" s="131">
        <f t="shared" si="1839"/>
        <v>0</v>
      </c>
      <c r="AB186" s="130"/>
      <c r="AC186" s="131">
        <f t="shared" si="1840"/>
        <v>0</v>
      </c>
      <c r="AD186" s="132"/>
      <c r="AE186" s="131">
        <f t="shared" si="1841"/>
        <v>0</v>
      </c>
      <c r="AF186" s="132"/>
      <c r="AG186" s="131">
        <f t="shared" si="1842"/>
        <v>0</v>
      </c>
      <c r="AH186" s="132"/>
      <c r="AI186" s="131">
        <f t="shared" si="1843"/>
        <v>0</v>
      </c>
      <c r="AJ186" s="132">
        <v>1</v>
      </c>
      <c r="AK186" s="135">
        <v>32573.02</v>
      </c>
      <c r="AL186" s="132"/>
      <c r="AM186" s="132">
        <v>0</v>
      </c>
      <c r="AN186" s="130"/>
      <c r="AO186" s="131">
        <f t="shared" si="1844"/>
        <v>0</v>
      </c>
      <c r="AP186" s="132"/>
      <c r="AQ186" s="131">
        <f t="shared" si="1845"/>
        <v>0</v>
      </c>
      <c r="AR186" s="130"/>
      <c r="AS186" s="131">
        <f t="shared" si="1846"/>
        <v>0</v>
      </c>
      <c r="AT186" s="130"/>
      <c r="AU186" s="131">
        <f t="shared" si="1847"/>
        <v>0</v>
      </c>
      <c r="AV186" s="132"/>
      <c r="AW186" s="131">
        <f t="shared" si="1848"/>
        <v>0</v>
      </c>
      <c r="AX186" s="132"/>
      <c r="AY186" s="131">
        <f t="shared" si="1849"/>
        <v>0</v>
      </c>
      <c r="AZ186" s="130"/>
      <c r="BA186" s="131">
        <f t="shared" si="1850"/>
        <v>0</v>
      </c>
      <c r="BB186" s="130"/>
      <c r="BC186" s="131">
        <f t="shared" si="1851"/>
        <v>0</v>
      </c>
      <c r="BD186" s="130"/>
      <c r="BE186" s="131">
        <f t="shared" si="1852"/>
        <v>0</v>
      </c>
      <c r="BF186" s="130"/>
      <c r="BG186" s="131">
        <f t="shared" si="1853"/>
        <v>0</v>
      </c>
      <c r="BH186" s="130"/>
      <c r="BI186" s="131">
        <f t="shared" si="1854"/>
        <v>0</v>
      </c>
      <c r="BJ186" s="132">
        <v>0</v>
      </c>
      <c r="BK186" s="132">
        <v>0</v>
      </c>
      <c r="BL186" s="130"/>
      <c r="BM186" s="131">
        <f t="shared" si="1855"/>
        <v>0</v>
      </c>
      <c r="BN186" s="130"/>
      <c r="BO186" s="131">
        <f t="shared" si="1856"/>
        <v>0</v>
      </c>
      <c r="BP186" s="130"/>
      <c r="BQ186" s="131">
        <f t="shared" si="1857"/>
        <v>0</v>
      </c>
      <c r="BR186" s="130"/>
      <c r="BS186" s="131">
        <f t="shared" si="1911"/>
        <v>0</v>
      </c>
      <c r="BT186" s="130"/>
      <c r="BU186" s="131">
        <f t="shared" si="1859"/>
        <v>0</v>
      </c>
      <c r="BV186" s="130"/>
      <c r="BW186" s="131">
        <f t="shared" si="1860"/>
        <v>0</v>
      </c>
      <c r="BX186" s="130"/>
      <c r="BY186" s="131">
        <f t="shared" si="1861"/>
        <v>0</v>
      </c>
      <c r="BZ186" s="130"/>
      <c r="CA186" s="131">
        <f t="shared" si="1862"/>
        <v>0</v>
      </c>
      <c r="CB186" s="134"/>
      <c r="CC186" s="131">
        <f t="shared" si="1863"/>
        <v>0</v>
      </c>
      <c r="CD186" s="130"/>
      <c r="CE186" s="131">
        <f t="shared" si="1863"/>
        <v>0</v>
      </c>
      <c r="CF186" s="132"/>
      <c r="CG186" s="131">
        <f t="shared" si="1864"/>
        <v>0</v>
      </c>
      <c r="CH186" s="130"/>
      <c r="CI186" s="131">
        <f t="shared" si="1865"/>
        <v>0</v>
      </c>
      <c r="CJ186" s="130"/>
      <c r="CK186" s="131">
        <f t="shared" si="1866"/>
        <v>0</v>
      </c>
      <c r="CL186" s="130"/>
      <c r="CM186" s="131">
        <f t="shared" si="1867"/>
        <v>0</v>
      </c>
      <c r="CN186" s="130"/>
      <c r="CO186" s="131">
        <f t="shared" si="1868"/>
        <v>0</v>
      </c>
      <c r="CP186" s="130"/>
      <c r="CQ186" s="135">
        <f t="shared" si="1869"/>
        <v>0</v>
      </c>
      <c r="CR186" s="130"/>
      <c r="CS186" s="135">
        <f t="shared" si="1870"/>
        <v>0</v>
      </c>
      <c r="CT186" s="130"/>
      <c r="CU186" s="135">
        <f t="shared" si="1895"/>
        <v>0</v>
      </c>
      <c r="CV186" s="132"/>
      <c r="CW186" s="135">
        <f t="shared" si="1896"/>
        <v>0</v>
      </c>
      <c r="CX186" s="132"/>
      <c r="CY186" s="135">
        <f t="shared" si="1897"/>
        <v>0</v>
      </c>
      <c r="CZ186" s="132"/>
      <c r="DA186" s="135">
        <f t="shared" si="1898"/>
        <v>0</v>
      </c>
      <c r="DB186" s="130"/>
      <c r="DC186" s="135">
        <f t="shared" si="1899"/>
        <v>0</v>
      </c>
      <c r="DD186" s="130"/>
      <c r="DE186" s="135">
        <f t="shared" si="1900"/>
        <v>0</v>
      </c>
      <c r="DF186" s="130">
        <v>0</v>
      </c>
      <c r="DG186" s="135">
        <v>0</v>
      </c>
      <c r="DH186" s="132"/>
      <c r="DI186" s="135">
        <f t="shared" si="1901"/>
        <v>0</v>
      </c>
      <c r="DJ186" s="130"/>
      <c r="DK186" s="135">
        <f t="shared" si="1902"/>
        <v>0</v>
      </c>
      <c r="DL186" s="130"/>
      <c r="DM186" s="135">
        <f t="shared" si="1903"/>
        <v>0</v>
      </c>
      <c r="DN186" s="130"/>
      <c r="DO186" s="135">
        <f t="shared" si="1904"/>
        <v>0</v>
      </c>
      <c r="DP186" s="130"/>
      <c r="DQ186" s="135">
        <f t="shared" si="1905"/>
        <v>0</v>
      </c>
      <c r="DR186" s="130"/>
      <c r="DS186" s="135">
        <f t="shared" si="1906"/>
        <v>0</v>
      </c>
      <c r="DT186" s="130"/>
      <c r="DU186" s="135">
        <f t="shared" si="1907"/>
        <v>0</v>
      </c>
      <c r="DV186" s="130"/>
      <c r="DW186" s="135">
        <f t="shared" si="1908"/>
        <v>0</v>
      </c>
      <c r="DX186" s="130"/>
      <c r="DY186" s="135">
        <f t="shared" si="1909"/>
        <v>0</v>
      </c>
      <c r="DZ186" s="130"/>
      <c r="EA186" s="135">
        <f t="shared" si="1886"/>
        <v>0</v>
      </c>
      <c r="EB186" s="130"/>
      <c r="EC186" s="135">
        <f t="shared" si="1887"/>
        <v>0</v>
      </c>
      <c r="ED186" s="130"/>
      <c r="EE186" s="131">
        <f t="shared" si="1888"/>
        <v>0</v>
      </c>
      <c r="EF186" s="130"/>
      <c r="EG186" s="131">
        <f t="shared" si="1889"/>
        <v>0</v>
      </c>
      <c r="EH186" s="130"/>
      <c r="EI186" s="132"/>
      <c r="EJ186" s="130"/>
      <c r="EK186" s="132"/>
      <c r="EL186" s="130"/>
      <c r="EM186" s="131">
        <f t="shared" si="1890"/>
        <v>0</v>
      </c>
      <c r="EN186" s="130"/>
      <c r="EO186" s="131">
        <f t="shared" si="1891"/>
        <v>0</v>
      </c>
      <c r="EP186" s="130"/>
      <c r="EQ186" s="132"/>
      <c r="ER186" s="136"/>
      <c r="ES186" s="136"/>
      <c r="ET186" s="130"/>
      <c r="EU186" s="130"/>
      <c r="EV186" s="130"/>
      <c r="EW186" s="130"/>
      <c r="EX186" s="130"/>
      <c r="EY186" s="130"/>
      <c r="EZ186" s="137">
        <f t="shared" si="1892"/>
        <v>11</v>
      </c>
      <c r="FA186" s="137">
        <f t="shared" si="1892"/>
        <v>304014.82</v>
      </c>
    </row>
    <row r="187" spans="1:157" s="196" customFormat="1" ht="16.5" customHeight="1" x14ac:dyDescent="0.25">
      <c r="A187" s="122"/>
      <c r="B187" s="122">
        <v>144</v>
      </c>
      <c r="C187" s="123" t="s">
        <v>509</v>
      </c>
      <c r="D187" s="217" t="s">
        <v>510</v>
      </c>
      <c r="E187" s="125">
        <v>15030</v>
      </c>
      <c r="F187" s="126">
        <v>2.6</v>
      </c>
      <c r="G187" s="127"/>
      <c r="H187" s="234">
        <v>0.9</v>
      </c>
      <c r="I187" s="212"/>
      <c r="J187" s="183">
        <v>1.4</v>
      </c>
      <c r="K187" s="183">
        <v>1.68</v>
      </c>
      <c r="L187" s="183">
        <v>2.23</v>
      </c>
      <c r="M187" s="186">
        <v>2.57</v>
      </c>
      <c r="N187" s="195"/>
      <c r="O187" s="131">
        <f t="shared" si="1836"/>
        <v>0</v>
      </c>
      <c r="P187" s="187"/>
      <c r="Q187" s="131">
        <f t="shared" si="1836"/>
        <v>0</v>
      </c>
      <c r="R187" s="170">
        <v>93</v>
      </c>
      <c r="S187" s="170">
        <v>4579160.04</v>
      </c>
      <c r="T187" s="170">
        <v>1</v>
      </c>
      <c r="U187" s="170">
        <v>59085.936000000002</v>
      </c>
      <c r="V187" s="187">
        <v>94</v>
      </c>
      <c r="W187" s="131">
        <f>V187*$E187*$F187*$H187*$J187*W$11+9847.65599999949</f>
        <v>4638245.9759999998</v>
      </c>
      <c r="X187" s="195"/>
      <c r="Y187" s="131">
        <f t="shared" si="1838"/>
        <v>0</v>
      </c>
      <c r="Z187" s="195"/>
      <c r="AA187" s="131">
        <f t="shared" si="1839"/>
        <v>0</v>
      </c>
      <c r="AB187" s="195"/>
      <c r="AC187" s="131">
        <f t="shared" si="1840"/>
        <v>0</v>
      </c>
      <c r="AD187" s="187"/>
      <c r="AE187" s="131">
        <f t="shared" si="1841"/>
        <v>0</v>
      </c>
      <c r="AF187" s="187"/>
      <c r="AG187" s="131">
        <f t="shared" si="1842"/>
        <v>0</v>
      </c>
      <c r="AH187" s="187"/>
      <c r="AI187" s="131">
        <f t="shared" si="1843"/>
        <v>0</v>
      </c>
      <c r="AJ187" s="187">
        <v>6</v>
      </c>
      <c r="AK187" s="135">
        <v>354515.64</v>
      </c>
      <c r="AL187" s="187"/>
      <c r="AM187" s="187">
        <v>0</v>
      </c>
      <c r="AN187" s="195">
        <v>69</v>
      </c>
      <c r="AO187" s="131">
        <f t="shared" si="1844"/>
        <v>3397441.3200000003</v>
      </c>
      <c r="AP187" s="187"/>
      <c r="AQ187" s="131">
        <f t="shared" si="1845"/>
        <v>0</v>
      </c>
      <c r="AR187" s="195"/>
      <c r="AS187" s="131">
        <f t="shared" si="1846"/>
        <v>0</v>
      </c>
      <c r="AT187" s="204"/>
      <c r="AU187" s="131">
        <f t="shared" si="1847"/>
        <v>0</v>
      </c>
      <c r="AV187" s="187"/>
      <c r="AW187" s="131">
        <f t="shared" si="1848"/>
        <v>0</v>
      </c>
      <c r="AX187" s="187"/>
      <c r="AY187" s="131">
        <f t="shared" si="1849"/>
        <v>0</v>
      </c>
      <c r="AZ187" s="195"/>
      <c r="BA187" s="131">
        <f t="shared" si="1850"/>
        <v>0</v>
      </c>
      <c r="BB187" s="195">
        <v>30</v>
      </c>
      <c r="BC187" s="131">
        <f t="shared" si="1851"/>
        <v>1477148.4</v>
      </c>
      <c r="BD187" s="195"/>
      <c r="BE187" s="131">
        <f t="shared" si="1852"/>
        <v>0</v>
      </c>
      <c r="BF187" s="195"/>
      <c r="BG187" s="131">
        <f t="shared" si="1853"/>
        <v>0</v>
      </c>
      <c r="BH187" s="195"/>
      <c r="BI187" s="131">
        <f t="shared" si="1854"/>
        <v>0</v>
      </c>
      <c r="BJ187" s="132">
        <v>0</v>
      </c>
      <c r="BK187" s="132">
        <v>0</v>
      </c>
      <c r="BL187" s="195"/>
      <c r="BM187" s="131">
        <f t="shared" si="1855"/>
        <v>0</v>
      </c>
      <c r="BN187" s="195"/>
      <c r="BO187" s="131">
        <f t="shared" si="1856"/>
        <v>0</v>
      </c>
      <c r="BP187" s="195"/>
      <c r="BQ187" s="131">
        <f t="shared" si="1857"/>
        <v>0</v>
      </c>
      <c r="BR187" s="195"/>
      <c r="BS187" s="131">
        <f t="shared" si="1911"/>
        <v>0</v>
      </c>
      <c r="BT187" s="195"/>
      <c r="BU187" s="131">
        <f t="shared" si="1859"/>
        <v>0</v>
      </c>
      <c r="BV187" s="195"/>
      <c r="BW187" s="131">
        <f t="shared" si="1860"/>
        <v>0</v>
      </c>
      <c r="BX187" s="195"/>
      <c r="BY187" s="131">
        <f t="shared" si="1861"/>
        <v>0</v>
      </c>
      <c r="BZ187" s="195"/>
      <c r="CA187" s="131">
        <f t="shared" si="1862"/>
        <v>0</v>
      </c>
      <c r="CB187" s="202"/>
      <c r="CC187" s="131">
        <f t="shared" si="1863"/>
        <v>0</v>
      </c>
      <c r="CD187" s="195"/>
      <c r="CE187" s="131">
        <f t="shared" si="1863"/>
        <v>0</v>
      </c>
      <c r="CF187" s="187"/>
      <c r="CG187" s="131">
        <f t="shared" si="1864"/>
        <v>0</v>
      </c>
      <c r="CH187" s="130"/>
      <c r="CI187" s="131">
        <f t="shared" si="1865"/>
        <v>0</v>
      </c>
      <c r="CJ187" s="195"/>
      <c r="CK187" s="131">
        <f t="shared" si="1866"/>
        <v>0</v>
      </c>
      <c r="CL187" s="195"/>
      <c r="CM187" s="131">
        <f t="shared" si="1867"/>
        <v>0</v>
      </c>
      <c r="CN187" s="235"/>
      <c r="CO187" s="131">
        <f t="shared" si="1868"/>
        <v>0</v>
      </c>
      <c r="CP187" s="195"/>
      <c r="CQ187" s="135">
        <f t="shared" si="1869"/>
        <v>0</v>
      </c>
      <c r="CR187" s="195"/>
      <c r="CS187" s="135">
        <f t="shared" si="1870"/>
        <v>0</v>
      </c>
      <c r="CT187" s="195"/>
      <c r="CU187" s="135">
        <f t="shared" ref="CU187" si="1912">SUM(CT187*$E187*$F187*$H187*$K187*$CQ$11)</f>
        <v>0</v>
      </c>
      <c r="CV187" s="187"/>
      <c r="CW187" s="135">
        <f t="shared" ref="CW187" si="1913">SUM(CV187*$E187*$F187*$H187*$K187*$CQ$11)</f>
        <v>0</v>
      </c>
      <c r="CX187" s="187"/>
      <c r="CY187" s="135">
        <f t="shared" ref="CY187" si="1914">SUM(CX187*$E187*$F187*$H187*$K187*$CQ$11)</f>
        <v>0</v>
      </c>
      <c r="CZ187" s="187"/>
      <c r="DA187" s="135">
        <f t="shared" ref="DA187" si="1915">SUM(CZ187*$E187*$F187*$H187*$K187*$CQ$11)</f>
        <v>0</v>
      </c>
      <c r="DB187" s="195"/>
      <c r="DC187" s="135">
        <f t="shared" ref="DC187" si="1916">SUM(DB187*$E187*$F187*$H187*$K187*$CQ$11)</f>
        <v>0</v>
      </c>
      <c r="DD187" s="195"/>
      <c r="DE187" s="135">
        <f t="shared" ref="DE187" si="1917">SUM(DD187*$E187*$F187*$H187*$K187*$CQ$11)</f>
        <v>0</v>
      </c>
      <c r="DF187" s="195">
        <v>0</v>
      </c>
      <c r="DG187" s="135">
        <v>0</v>
      </c>
      <c r="DH187" s="187"/>
      <c r="DI187" s="135">
        <f t="shared" ref="DI187" si="1918">SUM(DH187*$E187*$F187*$H187*$K187*$CQ$11)</f>
        <v>0</v>
      </c>
      <c r="DJ187" s="195"/>
      <c r="DK187" s="135">
        <f t="shared" ref="DK187" si="1919">SUM(DJ187*$E187*$F187*$H187*$K187*$CQ$11)</f>
        <v>0</v>
      </c>
      <c r="DL187" s="195"/>
      <c r="DM187" s="135">
        <f t="shared" ref="DM187" si="1920">SUM(DL187*$E187*$F187*$H187*$K187*$CQ$11)</f>
        <v>0</v>
      </c>
      <c r="DN187" s="195"/>
      <c r="DO187" s="135">
        <f t="shared" ref="DO187" si="1921">SUM(DN187*$E187*$F187*$H187*$K187*$CQ$11)</f>
        <v>0</v>
      </c>
      <c r="DP187" s="130"/>
      <c r="DQ187" s="135">
        <f t="shared" ref="DQ187" si="1922">SUM(DP187*$E187*$F187*$H187*$K187*$CQ$11)</f>
        <v>0</v>
      </c>
      <c r="DR187" s="195"/>
      <c r="DS187" s="135">
        <f t="shared" ref="DS187" si="1923">SUM(DR187*$E187*$F187*$H187*$K187*$CQ$11)</f>
        <v>0</v>
      </c>
      <c r="DT187" s="195"/>
      <c r="DU187" s="135">
        <f t="shared" ref="DU187" si="1924">SUM(DT187*$E187*$F187*$H187*$K187*$CQ$11)</f>
        <v>0</v>
      </c>
      <c r="DV187" s="195"/>
      <c r="DW187" s="135">
        <f t="shared" ref="DW187" si="1925">SUM(DV187*$E187*$F187*$H187*$K187*$CQ$11)</f>
        <v>0</v>
      </c>
      <c r="DX187" s="195"/>
      <c r="DY187" s="135">
        <f t="shared" ref="DY187" si="1926">SUM(DX187*$E187*$F187*$H187*$K187*$CQ$11)</f>
        <v>0</v>
      </c>
      <c r="DZ187" s="195"/>
      <c r="EA187" s="135">
        <f t="shared" si="1886"/>
        <v>0</v>
      </c>
      <c r="EB187" s="195"/>
      <c r="EC187" s="135">
        <f t="shared" si="1887"/>
        <v>0</v>
      </c>
      <c r="ED187" s="204"/>
      <c r="EE187" s="131">
        <f t="shared" si="1888"/>
        <v>0</v>
      </c>
      <c r="EF187" s="130"/>
      <c r="EG187" s="131">
        <f t="shared" si="1889"/>
        <v>0</v>
      </c>
      <c r="EH187" s="195"/>
      <c r="EI187" s="132"/>
      <c r="EJ187" s="130"/>
      <c r="EK187" s="132"/>
      <c r="EL187" s="130"/>
      <c r="EM187" s="131">
        <f t="shared" si="1890"/>
        <v>0</v>
      </c>
      <c r="EN187" s="130"/>
      <c r="EO187" s="131">
        <f t="shared" si="1891"/>
        <v>0</v>
      </c>
      <c r="EP187" s="130"/>
      <c r="EQ187" s="132"/>
      <c r="ER187" s="136"/>
      <c r="ES187" s="136"/>
      <c r="ET187" s="130"/>
      <c r="EU187" s="130"/>
      <c r="EV187" s="130"/>
      <c r="EW187" s="130"/>
      <c r="EX187" s="130"/>
      <c r="EY187" s="130"/>
      <c r="EZ187" s="137">
        <f t="shared" si="1892"/>
        <v>199</v>
      </c>
      <c r="FA187" s="137">
        <f t="shared" si="1892"/>
        <v>9867351.3360000011</v>
      </c>
    </row>
    <row r="188" spans="1:157" s="181" customFormat="1" ht="15" customHeight="1" x14ac:dyDescent="0.25">
      <c r="A188" s="112">
        <v>32</v>
      </c>
      <c r="B188" s="112"/>
      <c r="C188" s="192" t="s">
        <v>511</v>
      </c>
      <c r="D188" s="216" t="s">
        <v>512</v>
      </c>
      <c r="E188" s="125">
        <v>15030</v>
      </c>
      <c r="F188" s="190"/>
      <c r="G188" s="127"/>
      <c r="H188" s="115"/>
      <c r="I188" s="177"/>
      <c r="J188" s="191">
        <v>1.4</v>
      </c>
      <c r="K188" s="191">
        <v>1.68</v>
      </c>
      <c r="L188" s="191">
        <v>2.23</v>
      </c>
      <c r="M188" s="179">
        <v>2.57</v>
      </c>
      <c r="N188" s="205">
        <f t="shared" ref="N188:BY188" si="1927">SUM(N189:N196)</f>
        <v>0</v>
      </c>
      <c r="O188" s="205">
        <f t="shared" si="1927"/>
        <v>0</v>
      </c>
      <c r="P188" s="205">
        <f t="shared" si="1927"/>
        <v>0</v>
      </c>
      <c r="Q188" s="205">
        <f t="shared" si="1927"/>
        <v>0</v>
      </c>
      <c r="R188" s="205">
        <v>61</v>
      </c>
      <c r="S188" s="205">
        <v>3103484.58</v>
      </c>
      <c r="T188" s="205">
        <v>0</v>
      </c>
      <c r="U188" s="205">
        <v>0</v>
      </c>
      <c r="V188" s="205">
        <f t="shared" si="1927"/>
        <v>61</v>
      </c>
      <c r="W188" s="205">
        <f t="shared" si="1927"/>
        <v>3103484.58</v>
      </c>
      <c r="X188" s="205">
        <f t="shared" si="1927"/>
        <v>0</v>
      </c>
      <c r="Y188" s="205">
        <f t="shared" si="1927"/>
        <v>0</v>
      </c>
      <c r="Z188" s="205">
        <f t="shared" si="1927"/>
        <v>0</v>
      </c>
      <c r="AA188" s="205">
        <f t="shared" si="1927"/>
        <v>0</v>
      </c>
      <c r="AB188" s="205">
        <f t="shared" si="1927"/>
        <v>0</v>
      </c>
      <c r="AC188" s="205">
        <f t="shared" si="1927"/>
        <v>0</v>
      </c>
      <c r="AD188" s="205">
        <f t="shared" si="1927"/>
        <v>2</v>
      </c>
      <c r="AE188" s="205">
        <f t="shared" si="1927"/>
        <v>66071.88</v>
      </c>
      <c r="AF188" s="205">
        <f t="shared" si="1927"/>
        <v>0</v>
      </c>
      <c r="AG188" s="205">
        <f t="shared" si="1927"/>
        <v>0</v>
      </c>
      <c r="AH188" s="205">
        <f t="shared" si="1927"/>
        <v>0</v>
      </c>
      <c r="AI188" s="205">
        <f t="shared" si="1927"/>
        <v>0</v>
      </c>
      <c r="AJ188" s="205">
        <f t="shared" si="1927"/>
        <v>0</v>
      </c>
      <c r="AK188" s="205">
        <f t="shared" si="1927"/>
        <v>0</v>
      </c>
      <c r="AL188" s="205">
        <f t="shared" si="1927"/>
        <v>0</v>
      </c>
      <c r="AM188" s="205">
        <f t="shared" si="1927"/>
        <v>0</v>
      </c>
      <c r="AN188" s="205">
        <f t="shared" si="1927"/>
        <v>73</v>
      </c>
      <c r="AO188" s="205">
        <f t="shared" si="1927"/>
        <v>5029037.9999999991</v>
      </c>
      <c r="AP188" s="205">
        <f t="shared" si="1927"/>
        <v>0</v>
      </c>
      <c r="AQ188" s="205">
        <f t="shared" si="1927"/>
        <v>0</v>
      </c>
      <c r="AR188" s="205">
        <f t="shared" si="1927"/>
        <v>0</v>
      </c>
      <c r="AS188" s="205">
        <f t="shared" si="1927"/>
        <v>0</v>
      </c>
      <c r="AT188" s="205">
        <f t="shared" si="1927"/>
        <v>0</v>
      </c>
      <c r="AU188" s="205">
        <f t="shared" si="1927"/>
        <v>0</v>
      </c>
      <c r="AV188" s="205">
        <f t="shared" si="1927"/>
        <v>0</v>
      </c>
      <c r="AW188" s="205">
        <f t="shared" si="1927"/>
        <v>0</v>
      </c>
      <c r="AX188" s="205">
        <f t="shared" si="1927"/>
        <v>0</v>
      </c>
      <c r="AY188" s="205">
        <f t="shared" si="1927"/>
        <v>0</v>
      </c>
      <c r="AZ188" s="205">
        <f t="shared" si="1927"/>
        <v>0</v>
      </c>
      <c r="BA188" s="205">
        <f t="shared" si="1927"/>
        <v>0</v>
      </c>
      <c r="BB188" s="205">
        <f t="shared" si="1927"/>
        <v>9</v>
      </c>
      <c r="BC188" s="205">
        <f t="shared" si="1927"/>
        <v>389487.41999999993</v>
      </c>
      <c r="BD188" s="205">
        <f t="shared" si="1927"/>
        <v>0</v>
      </c>
      <c r="BE188" s="205">
        <f t="shared" si="1927"/>
        <v>0</v>
      </c>
      <c r="BF188" s="205">
        <f t="shared" si="1927"/>
        <v>0</v>
      </c>
      <c r="BG188" s="205">
        <f t="shared" si="1927"/>
        <v>0</v>
      </c>
      <c r="BH188" s="205">
        <f t="shared" si="1927"/>
        <v>0</v>
      </c>
      <c r="BI188" s="205">
        <f t="shared" si="1927"/>
        <v>0</v>
      </c>
      <c r="BJ188" s="206">
        <v>0</v>
      </c>
      <c r="BK188" s="206">
        <v>0</v>
      </c>
      <c r="BL188" s="205">
        <f t="shared" si="1927"/>
        <v>0</v>
      </c>
      <c r="BM188" s="205">
        <f t="shared" si="1927"/>
        <v>0</v>
      </c>
      <c r="BN188" s="205">
        <f t="shared" si="1927"/>
        <v>0</v>
      </c>
      <c r="BO188" s="205">
        <f t="shared" si="1927"/>
        <v>0</v>
      </c>
      <c r="BP188" s="205">
        <f t="shared" si="1927"/>
        <v>0</v>
      </c>
      <c r="BQ188" s="205">
        <f t="shared" si="1927"/>
        <v>0</v>
      </c>
      <c r="BR188" s="205">
        <f t="shared" si="1927"/>
        <v>0</v>
      </c>
      <c r="BS188" s="205">
        <f t="shared" si="1927"/>
        <v>0</v>
      </c>
      <c r="BT188" s="205">
        <f t="shared" si="1927"/>
        <v>0</v>
      </c>
      <c r="BU188" s="205">
        <f t="shared" si="1927"/>
        <v>0</v>
      </c>
      <c r="BV188" s="205">
        <f t="shared" si="1927"/>
        <v>0</v>
      </c>
      <c r="BW188" s="205">
        <f t="shared" si="1927"/>
        <v>0</v>
      </c>
      <c r="BX188" s="205">
        <f t="shared" si="1927"/>
        <v>0</v>
      </c>
      <c r="BY188" s="205">
        <f t="shared" si="1927"/>
        <v>0</v>
      </c>
      <c r="BZ188" s="205">
        <f t="shared" ref="BZ188:EK188" si="1928">SUM(BZ189:BZ196)</f>
        <v>0</v>
      </c>
      <c r="CA188" s="205">
        <f t="shared" si="1928"/>
        <v>0</v>
      </c>
      <c r="CB188" s="205">
        <f t="shared" si="1928"/>
        <v>0</v>
      </c>
      <c r="CC188" s="205">
        <f t="shared" si="1928"/>
        <v>0</v>
      </c>
      <c r="CD188" s="205">
        <f t="shared" si="1928"/>
        <v>0</v>
      </c>
      <c r="CE188" s="205">
        <f t="shared" si="1928"/>
        <v>0</v>
      </c>
      <c r="CF188" s="205">
        <f t="shared" si="1928"/>
        <v>0</v>
      </c>
      <c r="CG188" s="205">
        <f t="shared" si="1928"/>
        <v>0</v>
      </c>
      <c r="CH188" s="205">
        <f t="shared" si="1928"/>
        <v>0</v>
      </c>
      <c r="CI188" s="205">
        <f t="shared" si="1928"/>
        <v>0</v>
      </c>
      <c r="CJ188" s="205">
        <f t="shared" si="1928"/>
        <v>0</v>
      </c>
      <c r="CK188" s="205">
        <f t="shared" si="1928"/>
        <v>0</v>
      </c>
      <c r="CL188" s="205">
        <f t="shared" si="1928"/>
        <v>0</v>
      </c>
      <c r="CM188" s="205">
        <f t="shared" si="1928"/>
        <v>0</v>
      </c>
      <c r="CN188" s="205">
        <f t="shared" si="1928"/>
        <v>3</v>
      </c>
      <c r="CO188" s="205">
        <f t="shared" si="1928"/>
        <v>136983.41999999998</v>
      </c>
      <c r="CP188" s="205">
        <f t="shared" si="1928"/>
        <v>0</v>
      </c>
      <c r="CQ188" s="205">
        <f t="shared" si="1928"/>
        <v>0</v>
      </c>
      <c r="CR188" s="205">
        <f t="shared" si="1928"/>
        <v>0</v>
      </c>
      <c r="CS188" s="205">
        <f t="shared" si="1928"/>
        <v>0</v>
      </c>
      <c r="CT188" s="205">
        <f t="shared" si="1928"/>
        <v>0</v>
      </c>
      <c r="CU188" s="205">
        <f t="shared" si="1928"/>
        <v>0</v>
      </c>
      <c r="CV188" s="205">
        <f t="shared" si="1928"/>
        <v>0</v>
      </c>
      <c r="CW188" s="205">
        <f t="shared" si="1928"/>
        <v>0</v>
      </c>
      <c r="CX188" s="205">
        <f t="shared" si="1928"/>
        <v>0</v>
      </c>
      <c r="CY188" s="205">
        <f t="shared" si="1928"/>
        <v>0</v>
      </c>
      <c r="CZ188" s="205">
        <f t="shared" si="1928"/>
        <v>0</v>
      </c>
      <c r="DA188" s="205">
        <f t="shared" si="1928"/>
        <v>0</v>
      </c>
      <c r="DB188" s="205">
        <f t="shared" si="1928"/>
        <v>0</v>
      </c>
      <c r="DC188" s="205">
        <f t="shared" si="1928"/>
        <v>0</v>
      </c>
      <c r="DD188" s="205">
        <f t="shared" si="1928"/>
        <v>0</v>
      </c>
      <c r="DE188" s="205">
        <f t="shared" si="1928"/>
        <v>0</v>
      </c>
      <c r="DF188" s="205">
        <v>0</v>
      </c>
      <c r="DG188" s="205">
        <v>0</v>
      </c>
      <c r="DH188" s="205">
        <f t="shared" si="1928"/>
        <v>0</v>
      </c>
      <c r="DI188" s="205">
        <f t="shared" si="1928"/>
        <v>0</v>
      </c>
      <c r="DJ188" s="205">
        <f t="shared" si="1928"/>
        <v>0</v>
      </c>
      <c r="DK188" s="205">
        <f t="shared" si="1928"/>
        <v>0</v>
      </c>
      <c r="DL188" s="205">
        <f t="shared" si="1928"/>
        <v>0</v>
      </c>
      <c r="DM188" s="205">
        <f t="shared" si="1928"/>
        <v>0</v>
      </c>
      <c r="DN188" s="205">
        <f t="shared" si="1928"/>
        <v>0</v>
      </c>
      <c r="DO188" s="205">
        <f t="shared" si="1928"/>
        <v>0</v>
      </c>
      <c r="DP188" s="205">
        <f t="shared" si="1928"/>
        <v>0</v>
      </c>
      <c r="DQ188" s="205">
        <f t="shared" si="1928"/>
        <v>0</v>
      </c>
      <c r="DR188" s="205">
        <f t="shared" si="1928"/>
        <v>0</v>
      </c>
      <c r="DS188" s="205">
        <f t="shared" si="1928"/>
        <v>0</v>
      </c>
      <c r="DT188" s="205">
        <f t="shared" si="1928"/>
        <v>0</v>
      </c>
      <c r="DU188" s="205">
        <f t="shared" si="1928"/>
        <v>0</v>
      </c>
      <c r="DV188" s="205">
        <f t="shared" si="1928"/>
        <v>0</v>
      </c>
      <c r="DW188" s="205">
        <f t="shared" si="1928"/>
        <v>0</v>
      </c>
      <c r="DX188" s="205">
        <f t="shared" si="1928"/>
        <v>0</v>
      </c>
      <c r="DY188" s="205">
        <f t="shared" si="1928"/>
        <v>0</v>
      </c>
      <c r="DZ188" s="205">
        <f t="shared" si="1928"/>
        <v>0</v>
      </c>
      <c r="EA188" s="205">
        <f t="shared" si="1928"/>
        <v>0</v>
      </c>
      <c r="EB188" s="205">
        <f t="shared" si="1928"/>
        <v>0</v>
      </c>
      <c r="EC188" s="205">
        <f t="shared" si="1928"/>
        <v>0</v>
      </c>
      <c r="ED188" s="205">
        <f t="shared" si="1928"/>
        <v>0</v>
      </c>
      <c r="EE188" s="205">
        <f t="shared" si="1928"/>
        <v>0</v>
      </c>
      <c r="EF188" s="205">
        <f t="shared" si="1928"/>
        <v>0</v>
      </c>
      <c r="EG188" s="205">
        <f t="shared" si="1928"/>
        <v>0</v>
      </c>
      <c r="EH188" s="205">
        <f t="shared" si="1928"/>
        <v>0</v>
      </c>
      <c r="EI188" s="205">
        <f t="shared" si="1928"/>
        <v>0</v>
      </c>
      <c r="EJ188" s="205">
        <f t="shared" si="1928"/>
        <v>0</v>
      </c>
      <c r="EK188" s="205">
        <f t="shared" si="1928"/>
        <v>0</v>
      </c>
      <c r="EL188" s="205">
        <f t="shared" ref="EL188:FA188" si="1929">SUM(EL189:EL196)</f>
        <v>0</v>
      </c>
      <c r="EM188" s="205">
        <f t="shared" si="1929"/>
        <v>0</v>
      </c>
      <c r="EN188" s="205">
        <f t="shared" si="1929"/>
        <v>0</v>
      </c>
      <c r="EO188" s="205">
        <f t="shared" si="1929"/>
        <v>0</v>
      </c>
      <c r="EP188" s="205">
        <f t="shared" si="1929"/>
        <v>0</v>
      </c>
      <c r="EQ188" s="205">
        <f t="shared" si="1929"/>
        <v>0</v>
      </c>
      <c r="ER188" s="205">
        <f t="shared" si="1929"/>
        <v>0</v>
      </c>
      <c r="ES188" s="205">
        <f t="shared" si="1929"/>
        <v>0</v>
      </c>
      <c r="ET188" s="205">
        <f t="shared" si="1929"/>
        <v>0</v>
      </c>
      <c r="EU188" s="205">
        <f t="shared" si="1929"/>
        <v>0</v>
      </c>
      <c r="EV188" s="205">
        <f t="shared" si="1929"/>
        <v>0</v>
      </c>
      <c r="EW188" s="205">
        <f t="shared" si="1929"/>
        <v>0</v>
      </c>
      <c r="EX188" s="205"/>
      <c r="EY188" s="205"/>
      <c r="EZ188" s="205">
        <f t="shared" si="1929"/>
        <v>148</v>
      </c>
      <c r="FA188" s="205">
        <f t="shared" si="1929"/>
        <v>8725065.2999999989</v>
      </c>
    </row>
    <row r="189" spans="1:157" s="2" customFormat="1" ht="30" customHeight="1" x14ac:dyDescent="0.25">
      <c r="A189" s="122"/>
      <c r="B189" s="122">
        <v>145</v>
      </c>
      <c r="C189" s="123" t="s">
        <v>513</v>
      </c>
      <c r="D189" s="217" t="s">
        <v>514</v>
      </c>
      <c r="E189" s="125">
        <v>15030</v>
      </c>
      <c r="F189" s="126">
        <v>2.11</v>
      </c>
      <c r="G189" s="127"/>
      <c r="H189" s="128">
        <v>1</v>
      </c>
      <c r="I189" s="194"/>
      <c r="J189" s="183">
        <v>1.4</v>
      </c>
      <c r="K189" s="183">
        <v>1.68</v>
      </c>
      <c r="L189" s="183">
        <v>2.23</v>
      </c>
      <c r="M189" s="186">
        <v>2.57</v>
      </c>
      <c r="N189" s="195"/>
      <c r="O189" s="131">
        <f t="shared" ref="O189:Q196" si="1930">N189*$E189*$F189*$H189*$J189*O$11</f>
        <v>0</v>
      </c>
      <c r="P189" s="187"/>
      <c r="Q189" s="131">
        <f t="shared" si="1930"/>
        <v>0</v>
      </c>
      <c r="R189" s="170">
        <v>24</v>
      </c>
      <c r="S189" s="170">
        <v>1065566.8799999999</v>
      </c>
      <c r="T189" s="170"/>
      <c r="U189" s="170"/>
      <c r="V189" s="187">
        <v>24</v>
      </c>
      <c r="W189" s="131">
        <f t="shared" ref="W189:W196" si="1931">V189*$E189*$F189*$H189*$J189*W$11</f>
        <v>1065566.8799999999</v>
      </c>
      <c r="X189" s="195"/>
      <c r="Y189" s="131">
        <f t="shared" ref="Y189:Y196" si="1932">X189*$E189*$F189*$H189*$J189*Y$11</f>
        <v>0</v>
      </c>
      <c r="Z189" s="195"/>
      <c r="AA189" s="131">
        <f t="shared" ref="AA189:AA196" si="1933">Z189*$E189*$F189*$H189*$J189*AA$11</f>
        <v>0</v>
      </c>
      <c r="AB189" s="195"/>
      <c r="AC189" s="131">
        <f t="shared" ref="AC189:AC196" si="1934">AB189*$E189*$F189*$H189*$J189*AC$11</f>
        <v>0</v>
      </c>
      <c r="AD189" s="187"/>
      <c r="AE189" s="131">
        <f t="shared" ref="AE189:AE196" si="1935">AD189*$E189*$F189*$H189*$J189*AE$11</f>
        <v>0</v>
      </c>
      <c r="AF189" s="187"/>
      <c r="AG189" s="131">
        <f t="shared" ref="AG189:AG196" si="1936">AF189*$E189*$F189*$H189*$J189*AG$11</f>
        <v>0</v>
      </c>
      <c r="AH189" s="187"/>
      <c r="AI189" s="131">
        <f t="shared" ref="AI189:AI196" si="1937">AH189*$E189*$F189*$H189*$J189*AI$11</f>
        <v>0</v>
      </c>
      <c r="AJ189" s="187"/>
      <c r="AK189" s="132"/>
      <c r="AL189" s="187"/>
      <c r="AM189" s="187">
        <v>0</v>
      </c>
      <c r="AN189" s="195"/>
      <c r="AO189" s="131">
        <f t="shared" ref="AO189:AO196" si="1938">AN189*$E189*$F189*$H189*$J189*AO$11</f>
        <v>0</v>
      </c>
      <c r="AP189" s="187"/>
      <c r="AQ189" s="131">
        <f t="shared" ref="AQ189:AQ196" si="1939">AP189*$E189*$F189*$H189*$J189*AQ$11</f>
        <v>0</v>
      </c>
      <c r="AR189" s="195"/>
      <c r="AS189" s="131">
        <f t="shared" ref="AS189:AS196" si="1940">AR189*$E189*$F189*$H189*$J189*AS$11</f>
        <v>0</v>
      </c>
      <c r="AT189" s="130"/>
      <c r="AU189" s="131">
        <f t="shared" ref="AU189:AU196" si="1941">AT189*$E189*$F189*$H189*$J189*AU$11</f>
        <v>0</v>
      </c>
      <c r="AV189" s="187"/>
      <c r="AW189" s="131">
        <f t="shared" ref="AW189:AW196" si="1942">AV189*$E189*$F189*$H189*$J189*AW$11</f>
        <v>0</v>
      </c>
      <c r="AX189" s="187"/>
      <c r="AY189" s="131">
        <f t="shared" ref="AY189:AY196" si="1943">AX189*$E189*$F189*$H189*$J189*AY$11</f>
        <v>0</v>
      </c>
      <c r="AZ189" s="195"/>
      <c r="BA189" s="131">
        <f t="shared" ref="BA189:BA196" si="1944">AZ189*$E189*$F189*$H189*$J189*BA$11</f>
        <v>0</v>
      </c>
      <c r="BB189" s="195"/>
      <c r="BC189" s="131">
        <f t="shared" ref="BC189:BC196" si="1945">BB189*$E189*$F189*$H189*$J189*BC$11</f>
        <v>0</v>
      </c>
      <c r="BD189" s="195"/>
      <c r="BE189" s="131">
        <f t="shared" ref="BE189:BE196" si="1946">BD189*$E189*$F189*$H189*$J189*BE$11</f>
        <v>0</v>
      </c>
      <c r="BF189" s="195"/>
      <c r="BG189" s="131">
        <f t="shared" ref="BG189:BG196" si="1947">BF189*$E189*$F189*$H189*$J189*BG$11</f>
        <v>0</v>
      </c>
      <c r="BH189" s="195"/>
      <c r="BI189" s="131">
        <f t="shared" ref="BI189:BI196" si="1948">BH189*$E189*$F189*$H189*$J189*BI$11</f>
        <v>0</v>
      </c>
      <c r="BJ189" s="132">
        <v>0</v>
      </c>
      <c r="BK189" s="132">
        <v>0</v>
      </c>
      <c r="BL189" s="195"/>
      <c r="BM189" s="131">
        <f t="shared" ref="BM189:BM196" si="1949">BL189*$E189*$F189*$H189*$J189*BM$11</f>
        <v>0</v>
      </c>
      <c r="BN189" s="195"/>
      <c r="BO189" s="131">
        <f t="shared" ref="BO189:BO196" si="1950">BN189*$E189*$F189*$H189*$J189*BO$11</f>
        <v>0</v>
      </c>
      <c r="BP189" s="195"/>
      <c r="BQ189" s="131">
        <f t="shared" ref="BQ189:BQ196" si="1951">BP189*$E189*$F189*$H189*$J189*BQ$11</f>
        <v>0</v>
      </c>
      <c r="BR189" s="195"/>
      <c r="BS189" s="131">
        <f t="shared" ref="BS189:BS196" si="1952">BR189*$E189*$F189*$H189*$J189*BS$11</f>
        <v>0</v>
      </c>
      <c r="BT189" s="195"/>
      <c r="BU189" s="131">
        <f t="shared" ref="BU189:BU196" si="1953">BT189*$E189*$F189*$H189*$J189*BU$11</f>
        <v>0</v>
      </c>
      <c r="BV189" s="195"/>
      <c r="BW189" s="131">
        <f t="shared" ref="BW189:BW196" si="1954">BV189*$E189*$F189*$H189*$J189*BW$11</f>
        <v>0</v>
      </c>
      <c r="BX189" s="195"/>
      <c r="BY189" s="131">
        <f t="shared" ref="BY189:BY196" si="1955">BX189*$E189*$F189*$H189*$J189*BY$11</f>
        <v>0</v>
      </c>
      <c r="BZ189" s="195"/>
      <c r="CA189" s="131">
        <f t="shared" ref="CA189:CA196" si="1956">BZ189*$E189*$F189*$H189*$J189*CA$11</f>
        <v>0</v>
      </c>
      <c r="CB189" s="202"/>
      <c r="CC189" s="131">
        <f t="shared" ref="CC189:CE196" si="1957">CB189*$E189*$F189*$H189*$J189*CC$11</f>
        <v>0</v>
      </c>
      <c r="CD189" s="195"/>
      <c r="CE189" s="131">
        <f t="shared" si="1957"/>
        <v>0</v>
      </c>
      <c r="CF189" s="187"/>
      <c r="CG189" s="131">
        <f t="shared" ref="CG189:CG196" si="1958">CF189*$E189*$F189*$H189*$J189*CG$11</f>
        <v>0</v>
      </c>
      <c r="CH189" s="130"/>
      <c r="CI189" s="131">
        <f t="shared" ref="CI189:CI196" si="1959">CH189*$E189*$F189*$H189*$J189*CI$11</f>
        <v>0</v>
      </c>
      <c r="CJ189" s="195"/>
      <c r="CK189" s="131">
        <f t="shared" ref="CK189:CK196" si="1960">CJ189*$E189*$F189*$H189*$J189*CK$11</f>
        <v>0</v>
      </c>
      <c r="CL189" s="195"/>
      <c r="CM189" s="131">
        <f t="shared" ref="CM189:CM196" si="1961">CL189*$E189*$F189*$H189*$J189*CM$11</f>
        <v>0</v>
      </c>
      <c r="CN189" s="235"/>
      <c r="CO189" s="131">
        <f t="shared" ref="CO189:CO196" si="1962">CN189*$E189*$F189*$H189*$J189*CO$11</f>
        <v>0</v>
      </c>
      <c r="CP189" s="195"/>
      <c r="CQ189" s="135">
        <f t="shared" ref="CQ189:CQ196" si="1963">SUM(CP189*$E189*$F189*$H189*$K189*$CQ$11)</f>
        <v>0</v>
      </c>
      <c r="CR189" s="195"/>
      <c r="CS189" s="135">
        <f t="shared" ref="CS189:CS196" si="1964">SUM(CR189*$E189*$F189*$H189*$K189*$CQ$11)</f>
        <v>0</v>
      </c>
      <c r="CT189" s="195"/>
      <c r="CU189" s="135">
        <f t="shared" ref="CU189" si="1965">SUM(CT189*$E189*$F189*$H189*$K189*$CQ$11)</f>
        <v>0</v>
      </c>
      <c r="CV189" s="187"/>
      <c r="CW189" s="135">
        <f t="shared" ref="CW189" si="1966">SUM(CV189*$E189*$F189*$H189*$K189*$CQ$11)</f>
        <v>0</v>
      </c>
      <c r="CX189" s="187"/>
      <c r="CY189" s="135">
        <f t="shared" ref="CY189" si="1967">SUM(CX189*$E189*$F189*$H189*$K189*$CQ$11)</f>
        <v>0</v>
      </c>
      <c r="CZ189" s="187"/>
      <c r="DA189" s="135">
        <f t="shared" ref="DA189" si="1968">SUM(CZ189*$E189*$F189*$H189*$K189*$CQ$11)</f>
        <v>0</v>
      </c>
      <c r="DB189" s="195"/>
      <c r="DC189" s="135">
        <f t="shared" ref="DC189" si="1969">SUM(DB189*$E189*$F189*$H189*$K189*$CQ$11)</f>
        <v>0</v>
      </c>
      <c r="DD189" s="195"/>
      <c r="DE189" s="135">
        <f t="shared" ref="DE189" si="1970">SUM(DD189*$E189*$F189*$H189*$K189*$CQ$11)</f>
        <v>0</v>
      </c>
      <c r="DF189" s="195">
        <v>0</v>
      </c>
      <c r="DG189" s="135">
        <v>0</v>
      </c>
      <c r="DH189" s="187"/>
      <c r="DI189" s="135">
        <f t="shared" ref="DI189" si="1971">SUM(DH189*$E189*$F189*$H189*$K189*$CQ$11)</f>
        <v>0</v>
      </c>
      <c r="DJ189" s="195"/>
      <c r="DK189" s="135">
        <f t="shared" ref="DK189" si="1972">SUM(DJ189*$E189*$F189*$H189*$K189*$CQ$11)</f>
        <v>0</v>
      </c>
      <c r="DL189" s="195"/>
      <c r="DM189" s="135">
        <f t="shared" ref="DM189" si="1973">SUM(DL189*$E189*$F189*$H189*$K189*$CQ$11)</f>
        <v>0</v>
      </c>
      <c r="DN189" s="195"/>
      <c r="DO189" s="135">
        <f t="shared" ref="DO189" si="1974">SUM(DN189*$E189*$F189*$H189*$K189*$CQ$11)</f>
        <v>0</v>
      </c>
      <c r="DP189" s="130"/>
      <c r="DQ189" s="135">
        <f t="shared" ref="DQ189" si="1975">SUM(DP189*$E189*$F189*$H189*$K189*$CQ$11)</f>
        <v>0</v>
      </c>
      <c r="DR189" s="195"/>
      <c r="DS189" s="135">
        <f t="shared" ref="DS189" si="1976">SUM(DR189*$E189*$F189*$H189*$K189*$CQ$11)</f>
        <v>0</v>
      </c>
      <c r="DT189" s="195"/>
      <c r="DU189" s="135">
        <f t="shared" ref="DU189" si="1977">SUM(DT189*$E189*$F189*$H189*$K189*$CQ$11)</f>
        <v>0</v>
      </c>
      <c r="DV189" s="195"/>
      <c r="DW189" s="135">
        <f t="shared" ref="DW189" si="1978">SUM(DV189*$E189*$F189*$H189*$K189*$CQ$11)</f>
        <v>0</v>
      </c>
      <c r="DX189" s="195"/>
      <c r="DY189" s="135">
        <f t="shared" ref="DY189" si="1979">SUM(DX189*$E189*$F189*$H189*$K189*$CQ$11)</f>
        <v>0</v>
      </c>
      <c r="DZ189" s="195"/>
      <c r="EA189" s="135">
        <f t="shared" ref="EA189:EA196" si="1980">SUM(DZ189*$E189*$F189*$H189*$L189*EC$11)</f>
        <v>0</v>
      </c>
      <c r="EB189" s="195"/>
      <c r="EC189" s="135">
        <f t="shared" ref="EC189:EC196" si="1981">SUM(EB189*$E189*$F189*$H189*$M189*EC$11)</f>
        <v>0</v>
      </c>
      <c r="ED189" s="130"/>
      <c r="EE189" s="131">
        <f t="shared" ref="EE189:EE196" si="1982">ED189*$E189*$F189*$H189*$J189*EE$11</f>
        <v>0</v>
      </c>
      <c r="EF189" s="130"/>
      <c r="EG189" s="131">
        <f t="shared" ref="EG189:EG196" si="1983">EF189*$E189*$F189*$H189*$J189*EG$11</f>
        <v>0</v>
      </c>
      <c r="EH189" s="195"/>
      <c r="EI189" s="132"/>
      <c r="EJ189" s="130"/>
      <c r="EK189" s="132"/>
      <c r="EL189" s="130"/>
      <c r="EM189" s="131">
        <f t="shared" ref="EM189:EM196" si="1984">EL189*$E189*$F189*$H189*$J189*EM$11</f>
        <v>0</v>
      </c>
      <c r="EN189" s="130"/>
      <c r="EO189" s="131">
        <f t="shared" ref="EO189:EO196" si="1985">EN189*$E189*$F189*$H189*$J189*EO$11</f>
        <v>0</v>
      </c>
      <c r="EP189" s="130"/>
      <c r="EQ189" s="132"/>
      <c r="ER189" s="136"/>
      <c r="ES189" s="136"/>
      <c r="ET189" s="151"/>
      <c r="EU189" s="151"/>
      <c r="EV189" s="151"/>
      <c r="EW189" s="151"/>
      <c r="EX189" s="151"/>
      <c r="EY189" s="151"/>
      <c r="EZ189" s="137">
        <f t="shared" ref="EZ189:FA196" si="1986">SUM(N189,P189,V189,X189,Z189,AB189,AD189,AF189,AH189,AJ189,AL189,AN189,AP189,AR189,AT189,AV189,AX189,AZ189,BB189,BD189,BF189,BH189,BJ189,BL189,BN189,BP189,BR189,BT189,BV189,BX189,BZ189,CB189,CD189,CF189,CH189,CJ189,CL189,CN189,CP189,CR189,CT189,CV189,CX189,CZ189,DB189,DD189,DF189,DH189,DJ189,DL189,DN189,DP189,DR189,DT189,DV189,DX189,DZ189,EB189,ED189,EF189,EH189,EJ189,EL189,EN189,EP189,ER189,ET189,EV189,EX189)</f>
        <v>24</v>
      </c>
      <c r="FA189" s="137">
        <f t="shared" si="1986"/>
        <v>1065566.8799999999</v>
      </c>
    </row>
    <row r="190" spans="1:157" s="2" customFormat="1" ht="30" customHeight="1" x14ac:dyDescent="0.25">
      <c r="A190" s="122"/>
      <c r="B190" s="122">
        <v>146</v>
      </c>
      <c r="C190" s="123" t="s">
        <v>515</v>
      </c>
      <c r="D190" s="217" t="s">
        <v>516</v>
      </c>
      <c r="E190" s="125">
        <v>15030</v>
      </c>
      <c r="F190" s="126">
        <v>3.55</v>
      </c>
      <c r="G190" s="127"/>
      <c r="H190" s="128">
        <v>1</v>
      </c>
      <c r="I190" s="194"/>
      <c r="J190" s="183">
        <v>1.4</v>
      </c>
      <c r="K190" s="183">
        <v>1.68</v>
      </c>
      <c r="L190" s="183">
        <v>2.23</v>
      </c>
      <c r="M190" s="186">
        <v>2.57</v>
      </c>
      <c r="N190" s="195"/>
      <c r="O190" s="131">
        <f t="shared" si="1930"/>
        <v>0</v>
      </c>
      <c r="P190" s="187"/>
      <c r="Q190" s="131">
        <f t="shared" si="1930"/>
        <v>0</v>
      </c>
      <c r="R190" s="170">
        <v>12</v>
      </c>
      <c r="S190" s="170">
        <v>896389.2</v>
      </c>
      <c r="T190" s="170"/>
      <c r="U190" s="170"/>
      <c r="V190" s="187">
        <v>12</v>
      </c>
      <c r="W190" s="131">
        <f t="shared" si="1931"/>
        <v>896389.2</v>
      </c>
      <c r="X190" s="195"/>
      <c r="Y190" s="131">
        <f t="shared" si="1932"/>
        <v>0</v>
      </c>
      <c r="Z190" s="195"/>
      <c r="AA190" s="131">
        <f t="shared" si="1933"/>
        <v>0</v>
      </c>
      <c r="AB190" s="195"/>
      <c r="AC190" s="131">
        <f t="shared" si="1934"/>
        <v>0</v>
      </c>
      <c r="AD190" s="187"/>
      <c r="AE190" s="131">
        <f t="shared" si="1935"/>
        <v>0</v>
      </c>
      <c r="AF190" s="187"/>
      <c r="AG190" s="131">
        <f t="shared" si="1936"/>
        <v>0</v>
      </c>
      <c r="AH190" s="187"/>
      <c r="AI190" s="131">
        <f t="shared" si="1937"/>
        <v>0</v>
      </c>
      <c r="AJ190" s="187"/>
      <c r="AK190" s="132"/>
      <c r="AL190" s="187"/>
      <c r="AM190" s="187">
        <v>0</v>
      </c>
      <c r="AN190" s="195">
        <v>8</v>
      </c>
      <c r="AO190" s="131">
        <f t="shared" si="1938"/>
        <v>597592.79999999993</v>
      </c>
      <c r="AP190" s="187"/>
      <c r="AQ190" s="131">
        <f t="shared" si="1939"/>
        <v>0</v>
      </c>
      <c r="AR190" s="195"/>
      <c r="AS190" s="131">
        <f t="shared" si="1940"/>
        <v>0</v>
      </c>
      <c r="AT190" s="130"/>
      <c r="AU190" s="131">
        <f t="shared" si="1941"/>
        <v>0</v>
      </c>
      <c r="AV190" s="187"/>
      <c r="AW190" s="131">
        <f t="shared" si="1942"/>
        <v>0</v>
      </c>
      <c r="AX190" s="187"/>
      <c r="AY190" s="131">
        <f t="shared" si="1943"/>
        <v>0</v>
      </c>
      <c r="AZ190" s="195"/>
      <c r="BA190" s="131">
        <f t="shared" si="1944"/>
        <v>0</v>
      </c>
      <c r="BB190" s="195">
        <v>1</v>
      </c>
      <c r="BC190" s="131">
        <f t="shared" si="1945"/>
        <v>74699.099999999991</v>
      </c>
      <c r="BD190" s="195"/>
      <c r="BE190" s="131">
        <f t="shared" si="1946"/>
        <v>0</v>
      </c>
      <c r="BF190" s="195"/>
      <c r="BG190" s="131">
        <f t="shared" si="1947"/>
        <v>0</v>
      </c>
      <c r="BH190" s="195"/>
      <c r="BI190" s="131">
        <f t="shared" si="1948"/>
        <v>0</v>
      </c>
      <c r="BJ190" s="132">
        <v>0</v>
      </c>
      <c r="BK190" s="132">
        <v>0</v>
      </c>
      <c r="BL190" s="195"/>
      <c r="BM190" s="131">
        <f t="shared" si="1949"/>
        <v>0</v>
      </c>
      <c r="BN190" s="195"/>
      <c r="BO190" s="131">
        <f t="shared" si="1950"/>
        <v>0</v>
      </c>
      <c r="BP190" s="195"/>
      <c r="BQ190" s="131">
        <f t="shared" si="1951"/>
        <v>0</v>
      </c>
      <c r="BR190" s="195"/>
      <c r="BS190" s="131">
        <f t="shared" si="1952"/>
        <v>0</v>
      </c>
      <c r="BT190" s="195"/>
      <c r="BU190" s="131">
        <f t="shared" si="1953"/>
        <v>0</v>
      </c>
      <c r="BV190" s="195"/>
      <c r="BW190" s="131">
        <f t="shared" si="1954"/>
        <v>0</v>
      </c>
      <c r="BX190" s="195"/>
      <c r="BY190" s="131">
        <f t="shared" si="1955"/>
        <v>0</v>
      </c>
      <c r="BZ190" s="195"/>
      <c r="CA190" s="131">
        <f t="shared" si="1956"/>
        <v>0</v>
      </c>
      <c r="CB190" s="202"/>
      <c r="CC190" s="131">
        <f t="shared" si="1957"/>
        <v>0</v>
      </c>
      <c r="CD190" s="195"/>
      <c r="CE190" s="131">
        <f t="shared" si="1957"/>
        <v>0</v>
      </c>
      <c r="CF190" s="187"/>
      <c r="CG190" s="131">
        <f t="shared" si="1958"/>
        <v>0</v>
      </c>
      <c r="CH190" s="130"/>
      <c r="CI190" s="131">
        <f t="shared" si="1959"/>
        <v>0</v>
      </c>
      <c r="CJ190" s="195"/>
      <c r="CK190" s="131">
        <f t="shared" si="1960"/>
        <v>0</v>
      </c>
      <c r="CL190" s="195"/>
      <c r="CM190" s="131">
        <f t="shared" si="1961"/>
        <v>0</v>
      </c>
      <c r="CN190" s="236"/>
      <c r="CO190" s="131">
        <f t="shared" si="1962"/>
        <v>0</v>
      </c>
      <c r="CP190" s="195"/>
      <c r="CQ190" s="135">
        <f t="shared" si="1963"/>
        <v>0</v>
      </c>
      <c r="CR190" s="195"/>
      <c r="CS190" s="135">
        <f t="shared" si="1964"/>
        <v>0</v>
      </c>
      <c r="CT190" s="195"/>
      <c r="CU190" s="135">
        <f t="shared" ref="CU190:CU196" si="1987">SUM(CT190*$E190*$F190*$H190*$K190*$CQ$11)</f>
        <v>0</v>
      </c>
      <c r="CV190" s="187"/>
      <c r="CW190" s="135">
        <f t="shared" ref="CW190:CW196" si="1988">SUM(CV190*$E190*$F190*$H190*$K190*$CQ$11)</f>
        <v>0</v>
      </c>
      <c r="CX190" s="187"/>
      <c r="CY190" s="135">
        <f t="shared" ref="CY190:CY196" si="1989">SUM(CX190*$E190*$F190*$H190*$K190*$CQ$11)</f>
        <v>0</v>
      </c>
      <c r="CZ190" s="187"/>
      <c r="DA190" s="135">
        <f t="shared" ref="DA190:DA196" si="1990">SUM(CZ190*$E190*$F190*$H190*$K190*$CQ$11)</f>
        <v>0</v>
      </c>
      <c r="DB190" s="195"/>
      <c r="DC190" s="135">
        <f t="shared" ref="DC190:DC196" si="1991">SUM(DB190*$E190*$F190*$H190*$K190*$CQ$11)</f>
        <v>0</v>
      </c>
      <c r="DD190" s="195"/>
      <c r="DE190" s="135">
        <f t="shared" ref="DE190:DE196" si="1992">SUM(DD190*$E190*$F190*$H190*$K190*$CQ$11)</f>
        <v>0</v>
      </c>
      <c r="DF190" s="195">
        <v>0</v>
      </c>
      <c r="DG190" s="135">
        <v>0</v>
      </c>
      <c r="DH190" s="187"/>
      <c r="DI190" s="135">
        <f t="shared" ref="DI190:DI196" si="1993">SUM(DH190*$E190*$F190*$H190*$K190*$CQ$11)</f>
        <v>0</v>
      </c>
      <c r="DJ190" s="195"/>
      <c r="DK190" s="135">
        <f t="shared" ref="DK190:DK196" si="1994">SUM(DJ190*$E190*$F190*$H190*$K190*$CQ$11)</f>
        <v>0</v>
      </c>
      <c r="DL190" s="195"/>
      <c r="DM190" s="135">
        <f t="shared" ref="DM190:DM196" si="1995">SUM(DL190*$E190*$F190*$H190*$K190*$CQ$11)</f>
        <v>0</v>
      </c>
      <c r="DN190" s="195"/>
      <c r="DO190" s="135">
        <f t="shared" ref="DO190:DO196" si="1996">SUM(DN190*$E190*$F190*$H190*$K190*$CQ$11)</f>
        <v>0</v>
      </c>
      <c r="DP190" s="130"/>
      <c r="DQ190" s="135">
        <f t="shared" ref="DQ190:DQ196" si="1997">SUM(DP190*$E190*$F190*$H190*$K190*$CQ$11)</f>
        <v>0</v>
      </c>
      <c r="DR190" s="195"/>
      <c r="DS190" s="135">
        <f t="shared" ref="DS190:DS196" si="1998">SUM(DR190*$E190*$F190*$H190*$K190*$CQ$11)</f>
        <v>0</v>
      </c>
      <c r="DT190" s="195"/>
      <c r="DU190" s="135">
        <f t="shared" ref="DU190:DU196" si="1999">SUM(DT190*$E190*$F190*$H190*$K190*$CQ$11)</f>
        <v>0</v>
      </c>
      <c r="DV190" s="195"/>
      <c r="DW190" s="135">
        <f t="shared" ref="DW190:DW196" si="2000">SUM(DV190*$E190*$F190*$H190*$K190*$CQ$11)</f>
        <v>0</v>
      </c>
      <c r="DX190" s="195"/>
      <c r="DY190" s="135">
        <f t="shared" ref="DY190:DY196" si="2001">SUM(DX190*$E190*$F190*$H190*$K190*$CQ$11)</f>
        <v>0</v>
      </c>
      <c r="DZ190" s="195"/>
      <c r="EA190" s="135">
        <f t="shared" si="1980"/>
        <v>0</v>
      </c>
      <c r="EB190" s="195"/>
      <c r="EC190" s="135">
        <f t="shared" si="1981"/>
        <v>0</v>
      </c>
      <c r="ED190" s="130"/>
      <c r="EE190" s="131">
        <f t="shared" si="1982"/>
        <v>0</v>
      </c>
      <c r="EF190" s="130"/>
      <c r="EG190" s="131">
        <f t="shared" si="1983"/>
        <v>0</v>
      </c>
      <c r="EH190" s="195"/>
      <c r="EI190" s="132"/>
      <c r="EJ190" s="130"/>
      <c r="EK190" s="132"/>
      <c r="EL190" s="130"/>
      <c r="EM190" s="131">
        <f t="shared" si="1984"/>
        <v>0</v>
      </c>
      <c r="EN190" s="130"/>
      <c r="EO190" s="131">
        <f t="shared" si="1985"/>
        <v>0</v>
      </c>
      <c r="EP190" s="130"/>
      <c r="EQ190" s="132"/>
      <c r="ER190" s="136"/>
      <c r="ES190" s="136"/>
      <c r="ET190" s="130"/>
      <c r="EU190" s="130"/>
      <c r="EV190" s="130"/>
      <c r="EW190" s="130"/>
      <c r="EX190" s="130"/>
      <c r="EY190" s="130"/>
      <c r="EZ190" s="137">
        <f t="shared" si="1986"/>
        <v>21</v>
      </c>
      <c r="FA190" s="137">
        <f t="shared" si="1986"/>
        <v>1568681.1</v>
      </c>
    </row>
    <row r="191" spans="1:157" s="196" customFormat="1" ht="30" customHeight="1" x14ac:dyDescent="0.25">
      <c r="A191" s="122"/>
      <c r="B191" s="122">
        <v>147</v>
      </c>
      <c r="C191" s="123" t="s">
        <v>517</v>
      </c>
      <c r="D191" s="215" t="s">
        <v>518</v>
      </c>
      <c r="E191" s="125">
        <v>15030</v>
      </c>
      <c r="F191" s="126">
        <v>1.57</v>
      </c>
      <c r="G191" s="127"/>
      <c r="H191" s="128">
        <v>1</v>
      </c>
      <c r="I191" s="194"/>
      <c r="J191" s="183">
        <v>1.4</v>
      </c>
      <c r="K191" s="183">
        <v>1.68</v>
      </c>
      <c r="L191" s="183">
        <v>2.23</v>
      </c>
      <c r="M191" s="186">
        <v>2.57</v>
      </c>
      <c r="N191" s="195"/>
      <c r="O191" s="131">
        <f t="shared" si="1930"/>
        <v>0</v>
      </c>
      <c r="P191" s="132"/>
      <c r="Q191" s="131">
        <f t="shared" si="1930"/>
        <v>0</v>
      </c>
      <c r="R191" s="170"/>
      <c r="S191" s="170">
        <v>0</v>
      </c>
      <c r="T191" s="170"/>
      <c r="U191" s="170"/>
      <c r="V191" s="187"/>
      <c r="W191" s="131">
        <f t="shared" si="1931"/>
        <v>0</v>
      </c>
      <c r="X191" s="195"/>
      <c r="Y191" s="131">
        <f t="shared" si="1932"/>
        <v>0</v>
      </c>
      <c r="Z191" s="195"/>
      <c r="AA191" s="131">
        <f t="shared" si="1933"/>
        <v>0</v>
      </c>
      <c r="AB191" s="195"/>
      <c r="AC191" s="131">
        <f t="shared" si="1934"/>
        <v>0</v>
      </c>
      <c r="AD191" s="187">
        <v>2</v>
      </c>
      <c r="AE191" s="131">
        <f t="shared" si="1935"/>
        <v>66071.88</v>
      </c>
      <c r="AF191" s="187"/>
      <c r="AG191" s="131">
        <f t="shared" si="1936"/>
        <v>0</v>
      </c>
      <c r="AH191" s="187"/>
      <c r="AI191" s="131">
        <f t="shared" si="1937"/>
        <v>0</v>
      </c>
      <c r="AJ191" s="187"/>
      <c r="AK191" s="132"/>
      <c r="AL191" s="187"/>
      <c r="AM191" s="187">
        <v>0</v>
      </c>
      <c r="AN191" s="195"/>
      <c r="AO191" s="131">
        <f t="shared" si="1938"/>
        <v>0</v>
      </c>
      <c r="AP191" s="187"/>
      <c r="AQ191" s="131">
        <f t="shared" si="1939"/>
        <v>0</v>
      </c>
      <c r="AR191" s="195"/>
      <c r="AS191" s="131">
        <f t="shared" si="1940"/>
        <v>0</v>
      </c>
      <c r="AT191" s="151"/>
      <c r="AU191" s="131">
        <f t="shared" si="1941"/>
        <v>0</v>
      </c>
      <c r="AV191" s="187"/>
      <c r="AW191" s="131">
        <f t="shared" si="1942"/>
        <v>0</v>
      </c>
      <c r="AX191" s="187"/>
      <c r="AY191" s="131">
        <f t="shared" si="1943"/>
        <v>0</v>
      </c>
      <c r="AZ191" s="195"/>
      <c r="BA191" s="131">
        <f t="shared" si="1944"/>
        <v>0</v>
      </c>
      <c r="BB191" s="195">
        <v>4</v>
      </c>
      <c r="BC191" s="131">
        <f t="shared" si="1945"/>
        <v>132143.76</v>
      </c>
      <c r="BD191" s="195"/>
      <c r="BE191" s="131">
        <f t="shared" si="1946"/>
        <v>0</v>
      </c>
      <c r="BF191" s="195"/>
      <c r="BG191" s="131">
        <f t="shared" si="1947"/>
        <v>0</v>
      </c>
      <c r="BH191" s="195"/>
      <c r="BI191" s="131">
        <f t="shared" si="1948"/>
        <v>0</v>
      </c>
      <c r="BJ191" s="132">
        <v>0</v>
      </c>
      <c r="BK191" s="132">
        <v>0</v>
      </c>
      <c r="BL191" s="195"/>
      <c r="BM191" s="131">
        <f t="shared" si="1949"/>
        <v>0</v>
      </c>
      <c r="BN191" s="195"/>
      <c r="BO191" s="131">
        <f t="shared" si="1950"/>
        <v>0</v>
      </c>
      <c r="BP191" s="195"/>
      <c r="BQ191" s="131">
        <f t="shared" si="1951"/>
        <v>0</v>
      </c>
      <c r="BR191" s="195"/>
      <c r="BS191" s="131">
        <f t="shared" si="1952"/>
        <v>0</v>
      </c>
      <c r="BT191" s="195"/>
      <c r="BU191" s="131">
        <f t="shared" si="1953"/>
        <v>0</v>
      </c>
      <c r="BV191" s="195"/>
      <c r="BW191" s="131">
        <f t="shared" si="1954"/>
        <v>0</v>
      </c>
      <c r="BX191" s="195"/>
      <c r="BY191" s="131">
        <f t="shared" si="1955"/>
        <v>0</v>
      </c>
      <c r="BZ191" s="195"/>
      <c r="CA191" s="131">
        <f t="shared" si="1956"/>
        <v>0</v>
      </c>
      <c r="CB191" s="202"/>
      <c r="CC191" s="131">
        <f t="shared" si="1957"/>
        <v>0</v>
      </c>
      <c r="CD191" s="195"/>
      <c r="CE191" s="131">
        <f t="shared" si="1957"/>
        <v>0</v>
      </c>
      <c r="CF191" s="187"/>
      <c r="CG191" s="131">
        <f t="shared" si="1958"/>
        <v>0</v>
      </c>
      <c r="CH191" s="130"/>
      <c r="CI191" s="131">
        <f t="shared" si="1959"/>
        <v>0</v>
      </c>
      <c r="CJ191" s="195"/>
      <c r="CK191" s="131">
        <f t="shared" si="1960"/>
        <v>0</v>
      </c>
      <c r="CL191" s="195"/>
      <c r="CM191" s="131">
        <f t="shared" si="1961"/>
        <v>0</v>
      </c>
      <c r="CN191" s="235"/>
      <c r="CO191" s="131">
        <f t="shared" si="1962"/>
        <v>0</v>
      </c>
      <c r="CP191" s="195"/>
      <c r="CQ191" s="135">
        <f t="shared" si="1963"/>
        <v>0</v>
      </c>
      <c r="CR191" s="195"/>
      <c r="CS191" s="135">
        <f t="shared" si="1964"/>
        <v>0</v>
      </c>
      <c r="CT191" s="195"/>
      <c r="CU191" s="135">
        <f t="shared" si="1987"/>
        <v>0</v>
      </c>
      <c r="CV191" s="187"/>
      <c r="CW191" s="135">
        <f t="shared" si="1988"/>
        <v>0</v>
      </c>
      <c r="CX191" s="187"/>
      <c r="CY191" s="135">
        <f t="shared" si="1989"/>
        <v>0</v>
      </c>
      <c r="CZ191" s="187"/>
      <c r="DA191" s="135">
        <f t="shared" si="1990"/>
        <v>0</v>
      </c>
      <c r="DB191" s="195"/>
      <c r="DC191" s="135">
        <f t="shared" si="1991"/>
        <v>0</v>
      </c>
      <c r="DD191" s="195"/>
      <c r="DE191" s="135">
        <f t="shared" si="1992"/>
        <v>0</v>
      </c>
      <c r="DF191" s="195">
        <v>0</v>
      </c>
      <c r="DG191" s="135">
        <v>0</v>
      </c>
      <c r="DH191" s="187"/>
      <c r="DI191" s="135">
        <f t="shared" si="1993"/>
        <v>0</v>
      </c>
      <c r="DJ191" s="195"/>
      <c r="DK191" s="135">
        <f t="shared" si="1994"/>
        <v>0</v>
      </c>
      <c r="DL191" s="195"/>
      <c r="DM191" s="135">
        <f t="shared" si="1995"/>
        <v>0</v>
      </c>
      <c r="DN191" s="195"/>
      <c r="DO191" s="135">
        <f t="shared" si="1996"/>
        <v>0</v>
      </c>
      <c r="DP191" s="130"/>
      <c r="DQ191" s="135">
        <f t="shared" si="1997"/>
        <v>0</v>
      </c>
      <c r="DR191" s="195"/>
      <c r="DS191" s="135">
        <f t="shared" si="1998"/>
        <v>0</v>
      </c>
      <c r="DT191" s="195"/>
      <c r="DU191" s="135">
        <f t="shared" si="1999"/>
        <v>0</v>
      </c>
      <c r="DV191" s="195"/>
      <c r="DW191" s="135">
        <f t="shared" si="2000"/>
        <v>0</v>
      </c>
      <c r="DX191" s="195"/>
      <c r="DY191" s="135">
        <f t="shared" si="2001"/>
        <v>0</v>
      </c>
      <c r="DZ191" s="195"/>
      <c r="EA191" s="135">
        <f t="shared" si="1980"/>
        <v>0</v>
      </c>
      <c r="EB191" s="195"/>
      <c r="EC191" s="135">
        <f t="shared" si="1981"/>
        <v>0</v>
      </c>
      <c r="ED191" s="151"/>
      <c r="EE191" s="131">
        <f t="shared" si="1982"/>
        <v>0</v>
      </c>
      <c r="EF191" s="130"/>
      <c r="EG191" s="131">
        <f t="shared" si="1983"/>
        <v>0</v>
      </c>
      <c r="EH191" s="195"/>
      <c r="EI191" s="132"/>
      <c r="EJ191" s="130"/>
      <c r="EK191" s="132"/>
      <c r="EL191" s="130"/>
      <c r="EM191" s="131">
        <f t="shared" si="1984"/>
        <v>0</v>
      </c>
      <c r="EN191" s="130"/>
      <c r="EO191" s="131">
        <f t="shared" si="1985"/>
        <v>0</v>
      </c>
      <c r="EP191" s="130"/>
      <c r="EQ191" s="132"/>
      <c r="ER191" s="136"/>
      <c r="ES191" s="136"/>
      <c r="ET191" s="130"/>
      <c r="EU191" s="130"/>
      <c r="EV191" s="130"/>
      <c r="EW191" s="130"/>
      <c r="EX191" s="130"/>
      <c r="EY191" s="130"/>
      <c r="EZ191" s="137">
        <f t="shared" si="1986"/>
        <v>6</v>
      </c>
      <c r="FA191" s="137">
        <f t="shared" si="1986"/>
        <v>198215.64</v>
      </c>
    </row>
    <row r="192" spans="1:157" s="2" customFormat="1" ht="30" customHeight="1" x14ac:dyDescent="0.25">
      <c r="A192" s="122"/>
      <c r="B192" s="122">
        <v>148</v>
      </c>
      <c r="C192" s="123" t="s">
        <v>519</v>
      </c>
      <c r="D192" s="215" t="s">
        <v>520</v>
      </c>
      <c r="E192" s="125">
        <v>15030</v>
      </c>
      <c r="F192" s="126">
        <v>2.2599999999999998</v>
      </c>
      <c r="G192" s="127"/>
      <c r="H192" s="128">
        <v>1</v>
      </c>
      <c r="I192" s="194"/>
      <c r="J192" s="183">
        <v>1.4</v>
      </c>
      <c r="K192" s="183">
        <v>1.68</v>
      </c>
      <c r="L192" s="183">
        <v>2.23</v>
      </c>
      <c r="M192" s="186">
        <v>2.57</v>
      </c>
      <c r="N192" s="195"/>
      <c r="O192" s="131">
        <f t="shared" si="1930"/>
        <v>0</v>
      </c>
      <c r="P192" s="187"/>
      <c r="Q192" s="131">
        <f t="shared" si="1930"/>
        <v>0</v>
      </c>
      <c r="R192" s="170"/>
      <c r="S192" s="170">
        <v>0</v>
      </c>
      <c r="T192" s="170"/>
      <c r="U192" s="170"/>
      <c r="V192" s="187"/>
      <c r="W192" s="131">
        <f t="shared" si="1931"/>
        <v>0</v>
      </c>
      <c r="X192" s="195"/>
      <c r="Y192" s="131">
        <f t="shared" si="1932"/>
        <v>0</v>
      </c>
      <c r="Z192" s="195"/>
      <c r="AA192" s="131">
        <f t="shared" si="1933"/>
        <v>0</v>
      </c>
      <c r="AB192" s="195"/>
      <c r="AC192" s="131">
        <f t="shared" si="1934"/>
        <v>0</v>
      </c>
      <c r="AD192" s="187"/>
      <c r="AE192" s="131">
        <f t="shared" si="1935"/>
        <v>0</v>
      </c>
      <c r="AF192" s="187"/>
      <c r="AG192" s="131">
        <f t="shared" si="1936"/>
        <v>0</v>
      </c>
      <c r="AH192" s="187"/>
      <c r="AI192" s="131">
        <f t="shared" si="1937"/>
        <v>0</v>
      </c>
      <c r="AJ192" s="187"/>
      <c r="AK192" s="132"/>
      <c r="AL192" s="187"/>
      <c r="AM192" s="187">
        <v>0</v>
      </c>
      <c r="AN192" s="195"/>
      <c r="AO192" s="131">
        <f t="shared" si="1938"/>
        <v>0</v>
      </c>
      <c r="AP192" s="187"/>
      <c r="AQ192" s="131">
        <f t="shared" si="1939"/>
        <v>0</v>
      </c>
      <c r="AR192" s="195"/>
      <c r="AS192" s="131">
        <f t="shared" si="1940"/>
        <v>0</v>
      </c>
      <c r="AT192" s="130"/>
      <c r="AU192" s="131">
        <f t="shared" si="1941"/>
        <v>0</v>
      </c>
      <c r="AV192" s="187"/>
      <c r="AW192" s="131">
        <f t="shared" si="1942"/>
        <v>0</v>
      </c>
      <c r="AX192" s="187"/>
      <c r="AY192" s="131">
        <f t="shared" si="1943"/>
        <v>0</v>
      </c>
      <c r="AZ192" s="195"/>
      <c r="BA192" s="131">
        <f t="shared" si="1944"/>
        <v>0</v>
      </c>
      <c r="BB192" s="195"/>
      <c r="BC192" s="131">
        <f t="shared" si="1945"/>
        <v>0</v>
      </c>
      <c r="BD192" s="195"/>
      <c r="BE192" s="131">
        <f t="shared" si="1946"/>
        <v>0</v>
      </c>
      <c r="BF192" s="195"/>
      <c r="BG192" s="131">
        <f t="shared" si="1947"/>
        <v>0</v>
      </c>
      <c r="BH192" s="195"/>
      <c r="BI192" s="131">
        <f t="shared" si="1948"/>
        <v>0</v>
      </c>
      <c r="BJ192" s="132">
        <v>0</v>
      </c>
      <c r="BK192" s="132">
        <v>0</v>
      </c>
      <c r="BL192" s="195"/>
      <c r="BM192" s="131">
        <f t="shared" si="1949"/>
        <v>0</v>
      </c>
      <c r="BN192" s="195"/>
      <c r="BO192" s="131">
        <f t="shared" si="1950"/>
        <v>0</v>
      </c>
      <c r="BP192" s="195"/>
      <c r="BQ192" s="131">
        <f t="shared" si="1951"/>
        <v>0</v>
      </c>
      <c r="BR192" s="195"/>
      <c r="BS192" s="131">
        <f t="shared" si="1952"/>
        <v>0</v>
      </c>
      <c r="BT192" s="195"/>
      <c r="BU192" s="131">
        <f t="shared" si="1953"/>
        <v>0</v>
      </c>
      <c r="BV192" s="195"/>
      <c r="BW192" s="131">
        <f t="shared" si="1954"/>
        <v>0</v>
      </c>
      <c r="BX192" s="195"/>
      <c r="BY192" s="131">
        <f t="shared" si="1955"/>
        <v>0</v>
      </c>
      <c r="BZ192" s="195"/>
      <c r="CA192" s="131">
        <f t="shared" si="1956"/>
        <v>0</v>
      </c>
      <c r="CB192" s="202"/>
      <c r="CC192" s="131">
        <f t="shared" si="1957"/>
        <v>0</v>
      </c>
      <c r="CD192" s="195"/>
      <c r="CE192" s="131">
        <f t="shared" si="1957"/>
        <v>0</v>
      </c>
      <c r="CF192" s="187"/>
      <c r="CG192" s="131">
        <f t="shared" si="1958"/>
        <v>0</v>
      </c>
      <c r="CH192" s="130"/>
      <c r="CI192" s="131">
        <f t="shared" si="1959"/>
        <v>0</v>
      </c>
      <c r="CJ192" s="195"/>
      <c r="CK192" s="131">
        <f t="shared" si="1960"/>
        <v>0</v>
      </c>
      <c r="CL192" s="195"/>
      <c r="CM192" s="131">
        <f t="shared" si="1961"/>
        <v>0</v>
      </c>
      <c r="CN192" s="235"/>
      <c r="CO192" s="131">
        <f t="shared" si="1962"/>
        <v>0</v>
      </c>
      <c r="CP192" s="195"/>
      <c r="CQ192" s="135">
        <f t="shared" si="1963"/>
        <v>0</v>
      </c>
      <c r="CR192" s="195"/>
      <c r="CS192" s="135">
        <f t="shared" si="1964"/>
        <v>0</v>
      </c>
      <c r="CT192" s="195"/>
      <c r="CU192" s="135">
        <f t="shared" si="1987"/>
        <v>0</v>
      </c>
      <c r="CV192" s="187"/>
      <c r="CW192" s="135">
        <f t="shared" si="1988"/>
        <v>0</v>
      </c>
      <c r="CX192" s="187"/>
      <c r="CY192" s="135">
        <f t="shared" si="1989"/>
        <v>0</v>
      </c>
      <c r="CZ192" s="187"/>
      <c r="DA192" s="135">
        <f t="shared" si="1990"/>
        <v>0</v>
      </c>
      <c r="DB192" s="195"/>
      <c r="DC192" s="135">
        <f t="shared" si="1991"/>
        <v>0</v>
      </c>
      <c r="DD192" s="195"/>
      <c r="DE192" s="135">
        <f t="shared" si="1992"/>
        <v>0</v>
      </c>
      <c r="DF192" s="195">
        <v>0</v>
      </c>
      <c r="DG192" s="135">
        <v>0</v>
      </c>
      <c r="DH192" s="187"/>
      <c r="DI192" s="135">
        <f t="shared" si="1993"/>
        <v>0</v>
      </c>
      <c r="DJ192" s="195"/>
      <c r="DK192" s="135">
        <f t="shared" si="1994"/>
        <v>0</v>
      </c>
      <c r="DL192" s="195"/>
      <c r="DM192" s="135">
        <f t="shared" si="1995"/>
        <v>0</v>
      </c>
      <c r="DN192" s="195"/>
      <c r="DO192" s="135">
        <f t="shared" si="1996"/>
        <v>0</v>
      </c>
      <c r="DP192" s="130"/>
      <c r="DQ192" s="135">
        <f t="shared" si="1997"/>
        <v>0</v>
      </c>
      <c r="DR192" s="195"/>
      <c r="DS192" s="135">
        <f t="shared" si="1998"/>
        <v>0</v>
      </c>
      <c r="DT192" s="195"/>
      <c r="DU192" s="135">
        <f t="shared" si="1999"/>
        <v>0</v>
      </c>
      <c r="DV192" s="195"/>
      <c r="DW192" s="135">
        <f t="shared" si="2000"/>
        <v>0</v>
      </c>
      <c r="DX192" s="195"/>
      <c r="DY192" s="135">
        <f t="shared" si="2001"/>
        <v>0</v>
      </c>
      <c r="DZ192" s="195"/>
      <c r="EA192" s="135">
        <f t="shared" si="1980"/>
        <v>0</v>
      </c>
      <c r="EB192" s="195"/>
      <c r="EC192" s="135">
        <f t="shared" si="1981"/>
        <v>0</v>
      </c>
      <c r="ED192" s="130"/>
      <c r="EE192" s="131">
        <f t="shared" si="1982"/>
        <v>0</v>
      </c>
      <c r="EF192" s="130"/>
      <c r="EG192" s="131">
        <f t="shared" si="1983"/>
        <v>0</v>
      </c>
      <c r="EH192" s="195"/>
      <c r="EI192" s="132"/>
      <c r="EJ192" s="130"/>
      <c r="EK192" s="132"/>
      <c r="EL192" s="130"/>
      <c r="EM192" s="131">
        <f t="shared" si="1984"/>
        <v>0</v>
      </c>
      <c r="EN192" s="130"/>
      <c r="EO192" s="131">
        <f t="shared" si="1985"/>
        <v>0</v>
      </c>
      <c r="EP192" s="130"/>
      <c r="EQ192" s="132"/>
      <c r="ER192" s="136"/>
      <c r="ES192" s="136"/>
      <c r="ET192" s="130"/>
      <c r="EU192" s="130"/>
      <c r="EV192" s="130"/>
      <c r="EW192" s="130"/>
      <c r="EX192" s="130"/>
      <c r="EY192" s="130"/>
      <c r="EZ192" s="137">
        <f t="shared" si="1986"/>
        <v>0</v>
      </c>
      <c r="FA192" s="137">
        <f t="shared" si="1986"/>
        <v>0</v>
      </c>
    </row>
    <row r="193" spans="1:157" s="2" customFormat="1" ht="30" customHeight="1" x14ac:dyDescent="0.25">
      <c r="A193" s="122"/>
      <c r="B193" s="122">
        <v>149</v>
      </c>
      <c r="C193" s="123" t="s">
        <v>521</v>
      </c>
      <c r="D193" s="215" t="s">
        <v>522</v>
      </c>
      <c r="E193" s="125">
        <v>15030</v>
      </c>
      <c r="F193" s="126">
        <v>3.24</v>
      </c>
      <c r="G193" s="127"/>
      <c r="H193" s="128">
        <v>1</v>
      </c>
      <c r="I193" s="194"/>
      <c r="J193" s="183">
        <v>1.4</v>
      </c>
      <c r="K193" s="183">
        <v>1.68</v>
      </c>
      <c r="L193" s="183">
        <v>2.23</v>
      </c>
      <c r="M193" s="186">
        <v>2.57</v>
      </c>
      <c r="N193" s="195"/>
      <c r="O193" s="131">
        <f t="shared" si="1930"/>
        <v>0</v>
      </c>
      <c r="P193" s="187"/>
      <c r="Q193" s="131">
        <f t="shared" si="1930"/>
        <v>0</v>
      </c>
      <c r="R193" s="170"/>
      <c r="S193" s="170">
        <v>0</v>
      </c>
      <c r="T193" s="170"/>
      <c r="U193" s="170"/>
      <c r="V193" s="187"/>
      <c r="W193" s="131">
        <f t="shared" si="1931"/>
        <v>0</v>
      </c>
      <c r="X193" s="195"/>
      <c r="Y193" s="131">
        <f t="shared" si="1932"/>
        <v>0</v>
      </c>
      <c r="Z193" s="195"/>
      <c r="AA193" s="131">
        <f t="shared" si="1933"/>
        <v>0</v>
      </c>
      <c r="AB193" s="195"/>
      <c r="AC193" s="131">
        <f t="shared" si="1934"/>
        <v>0</v>
      </c>
      <c r="AD193" s="187"/>
      <c r="AE193" s="131">
        <f t="shared" si="1935"/>
        <v>0</v>
      </c>
      <c r="AF193" s="187"/>
      <c r="AG193" s="131">
        <f t="shared" si="1936"/>
        <v>0</v>
      </c>
      <c r="AH193" s="187"/>
      <c r="AI193" s="131">
        <f t="shared" si="1937"/>
        <v>0</v>
      </c>
      <c r="AJ193" s="187"/>
      <c r="AK193" s="132"/>
      <c r="AL193" s="187"/>
      <c r="AM193" s="187">
        <v>0</v>
      </c>
      <c r="AN193" s="195">
        <v>65</v>
      </c>
      <c r="AO193" s="131">
        <f t="shared" si="1938"/>
        <v>4431445.1999999993</v>
      </c>
      <c r="AP193" s="187"/>
      <c r="AQ193" s="131">
        <f t="shared" si="1939"/>
        <v>0</v>
      </c>
      <c r="AR193" s="195"/>
      <c r="AS193" s="131">
        <f t="shared" si="1940"/>
        <v>0</v>
      </c>
      <c r="AT193" s="130"/>
      <c r="AU193" s="131">
        <f t="shared" si="1941"/>
        <v>0</v>
      </c>
      <c r="AV193" s="187"/>
      <c r="AW193" s="131">
        <f t="shared" si="1942"/>
        <v>0</v>
      </c>
      <c r="AX193" s="187"/>
      <c r="AY193" s="131">
        <f t="shared" si="1943"/>
        <v>0</v>
      </c>
      <c r="AZ193" s="195"/>
      <c r="BA193" s="131">
        <f t="shared" si="1944"/>
        <v>0</v>
      </c>
      <c r="BB193" s="195"/>
      <c r="BC193" s="131">
        <f t="shared" si="1945"/>
        <v>0</v>
      </c>
      <c r="BD193" s="195"/>
      <c r="BE193" s="131">
        <f t="shared" si="1946"/>
        <v>0</v>
      </c>
      <c r="BF193" s="195"/>
      <c r="BG193" s="131">
        <f t="shared" si="1947"/>
        <v>0</v>
      </c>
      <c r="BH193" s="195"/>
      <c r="BI193" s="131">
        <f t="shared" si="1948"/>
        <v>0</v>
      </c>
      <c r="BJ193" s="132">
        <v>0</v>
      </c>
      <c r="BK193" s="132">
        <v>0</v>
      </c>
      <c r="BL193" s="195"/>
      <c r="BM193" s="131">
        <f t="shared" si="1949"/>
        <v>0</v>
      </c>
      <c r="BN193" s="195"/>
      <c r="BO193" s="131">
        <f t="shared" si="1950"/>
        <v>0</v>
      </c>
      <c r="BP193" s="195"/>
      <c r="BQ193" s="131">
        <f t="shared" si="1951"/>
        <v>0</v>
      </c>
      <c r="BR193" s="195"/>
      <c r="BS193" s="131">
        <f t="shared" si="1952"/>
        <v>0</v>
      </c>
      <c r="BT193" s="195"/>
      <c r="BU193" s="131">
        <f t="shared" si="1953"/>
        <v>0</v>
      </c>
      <c r="BV193" s="195"/>
      <c r="BW193" s="131">
        <f t="shared" si="1954"/>
        <v>0</v>
      </c>
      <c r="BX193" s="195"/>
      <c r="BY193" s="131">
        <f t="shared" si="1955"/>
        <v>0</v>
      </c>
      <c r="BZ193" s="195"/>
      <c r="CA193" s="131">
        <f t="shared" si="1956"/>
        <v>0</v>
      </c>
      <c r="CB193" s="202"/>
      <c r="CC193" s="131">
        <f t="shared" si="1957"/>
        <v>0</v>
      </c>
      <c r="CD193" s="195"/>
      <c r="CE193" s="131">
        <f t="shared" si="1957"/>
        <v>0</v>
      </c>
      <c r="CF193" s="187"/>
      <c r="CG193" s="131">
        <f t="shared" si="1958"/>
        <v>0</v>
      </c>
      <c r="CH193" s="130"/>
      <c r="CI193" s="131">
        <f t="shared" si="1959"/>
        <v>0</v>
      </c>
      <c r="CJ193" s="195"/>
      <c r="CK193" s="131">
        <f t="shared" si="1960"/>
        <v>0</v>
      </c>
      <c r="CL193" s="195"/>
      <c r="CM193" s="131">
        <f t="shared" si="1961"/>
        <v>0</v>
      </c>
      <c r="CN193" s="236"/>
      <c r="CO193" s="131">
        <f t="shared" si="1962"/>
        <v>0</v>
      </c>
      <c r="CP193" s="195"/>
      <c r="CQ193" s="135">
        <f t="shared" si="1963"/>
        <v>0</v>
      </c>
      <c r="CR193" s="195"/>
      <c r="CS193" s="135">
        <f t="shared" si="1964"/>
        <v>0</v>
      </c>
      <c r="CT193" s="195"/>
      <c r="CU193" s="135">
        <f t="shared" si="1987"/>
        <v>0</v>
      </c>
      <c r="CV193" s="187"/>
      <c r="CW193" s="135">
        <f t="shared" si="1988"/>
        <v>0</v>
      </c>
      <c r="CX193" s="187"/>
      <c r="CY193" s="135">
        <f t="shared" si="1989"/>
        <v>0</v>
      </c>
      <c r="CZ193" s="187"/>
      <c r="DA193" s="135">
        <f t="shared" si="1990"/>
        <v>0</v>
      </c>
      <c r="DB193" s="195"/>
      <c r="DC193" s="135">
        <f t="shared" si="1991"/>
        <v>0</v>
      </c>
      <c r="DD193" s="195"/>
      <c r="DE193" s="135">
        <f t="shared" si="1992"/>
        <v>0</v>
      </c>
      <c r="DF193" s="195">
        <v>0</v>
      </c>
      <c r="DG193" s="135">
        <v>0</v>
      </c>
      <c r="DH193" s="187"/>
      <c r="DI193" s="135">
        <f t="shared" si="1993"/>
        <v>0</v>
      </c>
      <c r="DJ193" s="195"/>
      <c r="DK193" s="135">
        <f t="shared" si="1994"/>
        <v>0</v>
      </c>
      <c r="DL193" s="195"/>
      <c r="DM193" s="135">
        <f t="shared" si="1995"/>
        <v>0</v>
      </c>
      <c r="DN193" s="195"/>
      <c r="DO193" s="135">
        <f t="shared" si="1996"/>
        <v>0</v>
      </c>
      <c r="DP193" s="130"/>
      <c r="DQ193" s="135">
        <f t="shared" si="1997"/>
        <v>0</v>
      </c>
      <c r="DR193" s="195"/>
      <c r="DS193" s="135">
        <f t="shared" si="1998"/>
        <v>0</v>
      </c>
      <c r="DT193" s="195"/>
      <c r="DU193" s="135">
        <f t="shared" si="1999"/>
        <v>0</v>
      </c>
      <c r="DV193" s="195"/>
      <c r="DW193" s="135">
        <f t="shared" si="2000"/>
        <v>0</v>
      </c>
      <c r="DX193" s="195"/>
      <c r="DY193" s="135">
        <f t="shared" si="2001"/>
        <v>0</v>
      </c>
      <c r="DZ193" s="195"/>
      <c r="EA193" s="135">
        <f t="shared" si="1980"/>
        <v>0</v>
      </c>
      <c r="EB193" s="195"/>
      <c r="EC193" s="135">
        <f t="shared" si="1981"/>
        <v>0</v>
      </c>
      <c r="ED193" s="130"/>
      <c r="EE193" s="131">
        <f t="shared" si="1982"/>
        <v>0</v>
      </c>
      <c r="EF193" s="130"/>
      <c r="EG193" s="131">
        <f t="shared" si="1983"/>
        <v>0</v>
      </c>
      <c r="EH193" s="195"/>
      <c r="EI193" s="132"/>
      <c r="EJ193" s="130"/>
      <c r="EK193" s="132"/>
      <c r="EL193" s="130"/>
      <c r="EM193" s="131">
        <f t="shared" si="1984"/>
        <v>0</v>
      </c>
      <c r="EN193" s="130"/>
      <c r="EO193" s="131">
        <f t="shared" si="1985"/>
        <v>0</v>
      </c>
      <c r="EP193" s="130"/>
      <c r="EQ193" s="132"/>
      <c r="ER193" s="136"/>
      <c r="ES193" s="136"/>
      <c r="ET193" s="130"/>
      <c r="EU193" s="130"/>
      <c r="EV193" s="130"/>
      <c r="EW193" s="130"/>
      <c r="EX193" s="130"/>
      <c r="EY193" s="130"/>
      <c r="EZ193" s="137">
        <f t="shared" si="1986"/>
        <v>65</v>
      </c>
      <c r="FA193" s="137">
        <f t="shared" si="1986"/>
        <v>4431445.1999999993</v>
      </c>
    </row>
    <row r="194" spans="1:157" s="2" customFormat="1" ht="30" customHeight="1" x14ac:dyDescent="0.25">
      <c r="A194" s="122"/>
      <c r="B194" s="122">
        <v>150</v>
      </c>
      <c r="C194" s="123" t="s">
        <v>523</v>
      </c>
      <c r="D194" s="215" t="s">
        <v>524</v>
      </c>
      <c r="E194" s="125">
        <v>15030</v>
      </c>
      <c r="F194" s="126">
        <v>1.7</v>
      </c>
      <c r="G194" s="127"/>
      <c r="H194" s="128">
        <v>1</v>
      </c>
      <c r="I194" s="194"/>
      <c r="J194" s="183">
        <v>1.4</v>
      </c>
      <c r="K194" s="183">
        <v>1.68</v>
      </c>
      <c r="L194" s="183">
        <v>2.23</v>
      </c>
      <c r="M194" s="186">
        <v>2.57</v>
      </c>
      <c r="N194" s="195"/>
      <c r="O194" s="131">
        <f t="shared" si="1930"/>
        <v>0</v>
      </c>
      <c r="P194" s="187"/>
      <c r="Q194" s="131">
        <f t="shared" si="1930"/>
        <v>0</v>
      </c>
      <c r="R194" s="170"/>
      <c r="S194" s="170">
        <v>0</v>
      </c>
      <c r="T194" s="170"/>
      <c r="U194" s="170"/>
      <c r="V194" s="187"/>
      <c r="W194" s="131">
        <f t="shared" si="1931"/>
        <v>0</v>
      </c>
      <c r="X194" s="195"/>
      <c r="Y194" s="131">
        <f t="shared" si="1932"/>
        <v>0</v>
      </c>
      <c r="Z194" s="195"/>
      <c r="AA194" s="131">
        <f t="shared" si="1933"/>
        <v>0</v>
      </c>
      <c r="AB194" s="195"/>
      <c r="AC194" s="131">
        <f t="shared" si="1934"/>
        <v>0</v>
      </c>
      <c r="AD194" s="187"/>
      <c r="AE194" s="131">
        <f t="shared" si="1935"/>
        <v>0</v>
      </c>
      <c r="AF194" s="187"/>
      <c r="AG194" s="131">
        <f t="shared" si="1936"/>
        <v>0</v>
      </c>
      <c r="AH194" s="187"/>
      <c r="AI194" s="131">
        <f t="shared" si="1937"/>
        <v>0</v>
      </c>
      <c r="AJ194" s="187"/>
      <c r="AK194" s="132"/>
      <c r="AL194" s="187"/>
      <c r="AM194" s="187">
        <v>0</v>
      </c>
      <c r="AN194" s="195"/>
      <c r="AO194" s="131">
        <f t="shared" si="1938"/>
        <v>0</v>
      </c>
      <c r="AP194" s="187"/>
      <c r="AQ194" s="131">
        <f t="shared" si="1939"/>
        <v>0</v>
      </c>
      <c r="AR194" s="195"/>
      <c r="AS194" s="131">
        <f t="shared" si="1940"/>
        <v>0</v>
      </c>
      <c r="AT194" s="195"/>
      <c r="AU194" s="131">
        <f t="shared" si="1941"/>
        <v>0</v>
      </c>
      <c r="AV194" s="187"/>
      <c r="AW194" s="131">
        <f t="shared" si="1942"/>
        <v>0</v>
      </c>
      <c r="AX194" s="187"/>
      <c r="AY194" s="131">
        <f t="shared" si="1943"/>
        <v>0</v>
      </c>
      <c r="AZ194" s="195"/>
      <c r="BA194" s="131">
        <f t="shared" si="1944"/>
        <v>0</v>
      </c>
      <c r="BB194" s="195"/>
      <c r="BC194" s="131">
        <f t="shared" si="1945"/>
        <v>0</v>
      </c>
      <c r="BD194" s="195"/>
      <c r="BE194" s="131">
        <f t="shared" si="1946"/>
        <v>0</v>
      </c>
      <c r="BF194" s="195"/>
      <c r="BG194" s="131">
        <f t="shared" si="1947"/>
        <v>0</v>
      </c>
      <c r="BH194" s="195"/>
      <c r="BI194" s="131">
        <f t="shared" si="1948"/>
        <v>0</v>
      </c>
      <c r="BJ194" s="132">
        <v>0</v>
      </c>
      <c r="BK194" s="132">
        <v>0</v>
      </c>
      <c r="BL194" s="195"/>
      <c r="BM194" s="131">
        <f t="shared" si="1949"/>
        <v>0</v>
      </c>
      <c r="BN194" s="195"/>
      <c r="BO194" s="131">
        <f t="shared" si="1950"/>
        <v>0</v>
      </c>
      <c r="BP194" s="195"/>
      <c r="BQ194" s="131">
        <f t="shared" si="1951"/>
        <v>0</v>
      </c>
      <c r="BR194" s="195"/>
      <c r="BS194" s="131">
        <f t="shared" si="1952"/>
        <v>0</v>
      </c>
      <c r="BT194" s="195"/>
      <c r="BU194" s="131">
        <f t="shared" si="1953"/>
        <v>0</v>
      </c>
      <c r="BV194" s="195"/>
      <c r="BW194" s="131">
        <f t="shared" si="1954"/>
        <v>0</v>
      </c>
      <c r="BX194" s="195"/>
      <c r="BY194" s="131">
        <f t="shared" si="1955"/>
        <v>0</v>
      </c>
      <c r="BZ194" s="195"/>
      <c r="CA194" s="131">
        <f t="shared" si="1956"/>
        <v>0</v>
      </c>
      <c r="CB194" s="202"/>
      <c r="CC194" s="131">
        <f t="shared" si="1957"/>
        <v>0</v>
      </c>
      <c r="CD194" s="195"/>
      <c r="CE194" s="131">
        <f t="shared" si="1957"/>
        <v>0</v>
      </c>
      <c r="CF194" s="187"/>
      <c r="CG194" s="131">
        <f t="shared" si="1958"/>
        <v>0</v>
      </c>
      <c r="CH194" s="130"/>
      <c r="CI194" s="131">
        <f t="shared" si="1959"/>
        <v>0</v>
      </c>
      <c r="CJ194" s="195"/>
      <c r="CK194" s="131">
        <f t="shared" si="1960"/>
        <v>0</v>
      </c>
      <c r="CL194" s="195"/>
      <c r="CM194" s="131">
        <f t="shared" si="1961"/>
        <v>0</v>
      </c>
      <c r="CN194" s="236"/>
      <c r="CO194" s="131">
        <f t="shared" si="1962"/>
        <v>0</v>
      </c>
      <c r="CP194" s="195"/>
      <c r="CQ194" s="135">
        <f t="shared" si="1963"/>
        <v>0</v>
      </c>
      <c r="CR194" s="195"/>
      <c r="CS194" s="135">
        <f t="shared" si="1964"/>
        <v>0</v>
      </c>
      <c r="CT194" s="195"/>
      <c r="CU194" s="135">
        <f t="shared" si="1987"/>
        <v>0</v>
      </c>
      <c r="CV194" s="187"/>
      <c r="CW194" s="135">
        <f t="shared" si="1988"/>
        <v>0</v>
      </c>
      <c r="CX194" s="187"/>
      <c r="CY194" s="135">
        <f t="shared" si="1989"/>
        <v>0</v>
      </c>
      <c r="CZ194" s="187"/>
      <c r="DA194" s="135">
        <f t="shared" si="1990"/>
        <v>0</v>
      </c>
      <c r="DB194" s="195"/>
      <c r="DC194" s="135">
        <f t="shared" si="1991"/>
        <v>0</v>
      </c>
      <c r="DD194" s="195"/>
      <c r="DE194" s="135">
        <f t="shared" si="1992"/>
        <v>0</v>
      </c>
      <c r="DF194" s="195">
        <v>0</v>
      </c>
      <c r="DG194" s="135">
        <v>0</v>
      </c>
      <c r="DH194" s="187"/>
      <c r="DI194" s="135">
        <f t="shared" si="1993"/>
        <v>0</v>
      </c>
      <c r="DJ194" s="195"/>
      <c r="DK194" s="135">
        <f t="shared" si="1994"/>
        <v>0</v>
      </c>
      <c r="DL194" s="195"/>
      <c r="DM194" s="135">
        <f t="shared" si="1995"/>
        <v>0</v>
      </c>
      <c r="DN194" s="195"/>
      <c r="DO194" s="135">
        <f t="shared" si="1996"/>
        <v>0</v>
      </c>
      <c r="DP194" s="130"/>
      <c r="DQ194" s="135">
        <f t="shared" si="1997"/>
        <v>0</v>
      </c>
      <c r="DR194" s="195"/>
      <c r="DS194" s="135">
        <f t="shared" si="1998"/>
        <v>0</v>
      </c>
      <c r="DT194" s="195"/>
      <c r="DU194" s="135">
        <f t="shared" si="1999"/>
        <v>0</v>
      </c>
      <c r="DV194" s="195"/>
      <c r="DW194" s="135">
        <f t="shared" si="2000"/>
        <v>0</v>
      </c>
      <c r="DX194" s="195"/>
      <c r="DY194" s="135">
        <f t="shared" si="2001"/>
        <v>0</v>
      </c>
      <c r="DZ194" s="195"/>
      <c r="EA194" s="135">
        <f t="shared" si="1980"/>
        <v>0</v>
      </c>
      <c r="EB194" s="195"/>
      <c r="EC194" s="135">
        <f t="shared" si="1981"/>
        <v>0</v>
      </c>
      <c r="ED194" s="130"/>
      <c r="EE194" s="131">
        <f t="shared" si="1982"/>
        <v>0</v>
      </c>
      <c r="EF194" s="130"/>
      <c r="EG194" s="131">
        <f t="shared" si="1983"/>
        <v>0</v>
      </c>
      <c r="EH194" s="195"/>
      <c r="EI194" s="132"/>
      <c r="EJ194" s="130"/>
      <c r="EK194" s="132"/>
      <c r="EL194" s="130"/>
      <c r="EM194" s="131">
        <f t="shared" si="1984"/>
        <v>0</v>
      </c>
      <c r="EN194" s="130"/>
      <c r="EO194" s="131">
        <f t="shared" si="1985"/>
        <v>0</v>
      </c>
      <c r="EP194" s="130"/>
      <c r="EQ194" s="132"/>
      <c r="ER194" s="136"/>
      <c r="ES194" s="136"/>
      <c r="ET194" s="130"/>
      <c r="EU194" s="130"/>
      <c r="EV194" s="130"/>
      <c r="EW194" s="130"/>
      <c r="EX194" s="130"/>
      <c r="EY194" s="130"/>
      <c r="EZ194" s="137">
        <f t="shared" si="1986"/>
        <v>0</v>
      </c>
      <c r="FA194" s="137">
        <f t="shared" si="1986"/>
        <v>0</v>
      </c>
    </row>
    <row r="195" spans="1:157" s="2" customFormat="1" ht="30" customHeight="1" x14ac:dyDescent="0.25">
      <c r="A195" s="122"/>
      <c r="B195" s="122">
        <v>151</v>
      </c>
      <c r="C195" s="123" t="s">
        <v>525</v>
      </c>
      <c r="D195" s="217" t="s">
        <v>526</v>
      </c>
      <c r="E195" s="125">
        <v>15030</v>
      </c>
      <c r="F195" s="126">
        <v>2.06</v>
      </c>
      <c r="G195" s="127"/>
      <c r="H195" s="128">
        <v>1</v>
      </c>
      <c r="I195" s="194"/>
      <c r="J195" s="183">
        <v>1.4</v>
      </c>
      <c r="K195" s="183">
        <v>1.68</v>
      </c>
      <c r="L195" s="183">
        <v>2.23</v>
      </c>
      <c r="M195" s="186">
        <v>2.57</v>
      </c>
      <c r="N195" s="195"/>
      <c r="O195" s="131">
        <f t="shared" si="1930"/>
        <v>0</v>
      </c>
      <c r="P195" s="187"/>
      <c r="Q195" s="131">
        <f t="shared" si="1930"/>
        <v>0</v>
      </c>
      <c r="R195" s="170"/>
      <c r="S195" s="170">
        <v>0</v>
      </c>
      <c r="T195" s="170"/>
      <c r="U195" s="170"/>
      <c r="V195" s="187"/>
      <c r="W195" s="131">
        <f t="shared" si="1931"/>
        <v>0</v>
      </c>
      <c r="X195" s="195"/>
      <c r="Y195" s="131">
        <f t="shared" si="1932"/>
        <v>0</v>
      </c>
      <c r="Z195" s="195"/>
      <c r="AA195" s="131">
        <f t="shared" si="1933"/>
        <v>0</v>
      </c>
      <c r="AB195" s="195"/>
      <c r="AC195" s="131">
        <f t="shared" si="1934"/>
        <v>0</v>
      </c>
      <c r="AD195" s="187"/>
      <c r="AE195" s="131">
        <f t="shared" si="1935"/>
        <v>0</v>
      </c>
      <c r="AF195" s="187"/>
      <c r="AG195" s="131">
        <f t="shared" si="1936"/>
        <v>0</v>
      </c>
      <c r="AH195" s="187"/>
      <c r="AI195" s="131">
        <f t="shared" si="1937"/>
        <v>0</v>
      </c>
      <c r="AJ195" s="187"/>
      <c r="AK195" s="132"/>
      <c r="AL195" s="187"/>
      <c r="AM195" s="187">
        <v>0</v>
      </c>
      <c r="AN195" s="195"/>
      <c r="AO195" s="131">
        <f t="shared" si="1938"/>
        <v>0</v>
      </c>
      <c r="AP195" s="187"/>
      <c r="AQ195" s="131">
        <f t="shared" si="1939"/>
        <v>0</v>
      </c>
      <c r="AR195" s="195"/>
      <c r="AS195" s="131">
        <f t="shared" si="1940"/>
        <v>0</v>
      </c>
      <c r="AT195" s="195"/>
      <c r="AU195" s="131">
        <f t="shared" si="1941"/>
        <v>0</v>
      </c>
      <c r="AV195" s="187"/>
      <c r="AW195" s="131">
        <f t="shared" si="1942"/>
        <v>0</v>
      </c>
      <c r="AX195" s="187"/>
      <c r="AY195" s="131">
        <f t="shared" si="1943"/>
        <v>0</v>
      </c>
      <c r="AZ195" s="195"/>
      <c r="BA195" s="131">
        <f t="shared" si="1944"/>
        <v>0</v>
      </c>
      <c r="BB195" s="195"/>
      <c r="BC195" s="131">
        <f t="shared" si="1945"/>
        <v>0</v>
      </c>
      <c r="BD195" s="195"/>
      <c r="BE195" s="131">
        <f t="shared" si="1946"/>
        <v>0</v>
      </c>
      <c r="BF195" s="195"/>
      <c r="BG195" s="131">
        <f t="shared" si="1947"/>
        <v>0</v>
      </c>
      <c r="BH195" s="195"/>
      <c r="BI195" s="131">
        <f t="shared" si="1948"/>
        <v>0</v>
      </c>
      <c r="BJ195" s="132">
        <v>0</v>
      </c>
      <c r="BK195" s="132">
        <v>0</v>
      </c>
      <c r="BL195" s="195"/>
      <c r="BM195" s="131">
        <f t="shared" si="1949"/>
        <v>0</v>
      </c>
      <c r="BN195" s="195"/>
      <c r="BO195" s="131">
        <f t="shared" si="1950"/>
        <v>0</v>
      </c>
      <c r="BP195" s="195"/>
      <c r="BQ195" s="131">
        <f t="shared" si="1951"/>
        <v>0</v>
      </c>
      <c r="BR195" s="195"/>
      <c r="BS195" s="131">
        <f t="shared" si="1952"/>
        <v>0</v>
      </c>
      <c r="BT195" s="195"/>
      <c r="BU195" s="131">
        <f t="shared" si="1953"/>
        <v>0</v>
      </c>
      <c r="BV195" s="195"/>
      <c r="BW195" s="131">
        <f t="shared" si="1954"/>
        <v>0</v>
      </c>
      <c r="BX195" s="195"/>
      <c r="BY195" s="131">
        <f t="shared" si="1955"/>
        <v>0</v>
      </c>
      <c r="BZ195" s="195"/>
      <c r="CA195" s="131">
        <f t="shared" si="1956"/>
        <v>0</v>
      </c>
      <c r="CB195" s="202"/>
      <c r="CC195" s="131">
        <f t="shared" si="1957"/>
        <v>0</v>
      </c>
      <c r="CD195" s="195"/>
      <c r="CE195" s="131">
        <f t="shared" si="1957"/>
        <v>0</v>
      </c>
      <c r="CF195" s="187"/>
      <c r="CG195" s="131">
        <f t="shared" si="1958"/>
        <v>0</v>
      </c>
      <c r="CH195" s="130"/>
      <c r="CI195" s="131">
        <f t="shared" si="1959"/>
        <v>0</v>
      </c>
      <c r="CJ195" s="195"/>
      <c r="CK195" s="131">
        <f t="shared" si="1960"/>
        <v>0</v>
      </c>
      <c r="CL195" s="195"/>
      <c r="CM195" s="131">
        <f t="shared" si="1961"/>
        <v>0</v>
      </c>
      <c r="CN195" s="235"/>
      <c r="CO195" s="131">
        <f t="shared" si="1962"/>
        <v>0</v>
      </c>
      <c r="CP195" s="195"/>
      <c r="CQ195" s="135">
        <f t="shared" si="1963"/>
        <v>0</v>
      </c>
      <c r="CR195" s="195"/>
      <c r="CS195" s="135">
        <f t="shared" si="1964"/>
        <v>0</v>
      </c>
      <c r="CT195" s="195"/>
      <c r="CU195" s="135">
        <f t="shared" si="1987"/>
        <v>0</v>
      </c>
      <c r="CV195" s="187"/>
      <c r="CW195" s="135">
        <f t="shared" si="1988"/>
        <v>0</v>
      </c>
      <c r="CX195" s="187"/>
      <c r="CY195" s="135">
        <f t="shared" si="1989"/>
        <v>0</v>
      </c>
      <c r="CZ195" s="187"/>
      <c r="DA195" s="135">
        <f t="shared" si="1990"/>
        <v>0</v>
      </c>
      <c r="DB195" s="195"/>
      <c r="DC195" s="135">
        <f t="shared" si="1991"/>
        <v>0</v>
      </c>
      <c r="DD195" s="195"/>
      <c r="DE195" s="135">
        <f t="shared" si="1992"/>
        <v>0</v>
      </c>
      <c r="DF195" s="195">
        <v>0</v>
      </c>
      <c r="DG195" s="135">
        <v>0</v>
      </c>
      <c r="DH195" s="187"/>
      <c r="DI195" s="135">
        <f t="shared" si="1993"/>
        <v>0</v>
      </c>
      <c r="DJ195" s="195"/>
      <c r="DK195" s="135">
        <f t="shared" si="1994"/>
        <v>0</v>
      </c>
      <c r="DL195" s="195"/>
      <c r="DM195" s="135">
        <f t="shared" si="1995"/>
        <v>0</v>
      </c>
      <c r="DN195" s="195"/>
      <c r="DO195" s="135">
        <f t="shared" si="1996"/>
        <v>0</v>
      </c>
      <c r="DP195" s="130"/>
      <c r="DQ195" s="135">
        <f t="shared" si="1997"/>
        <v>0</v>
      </c>
      <c r="DR195" s="195"/>
      <c r="DS195" s="135">
        <f t="shared" si="1998"/>
        <v>0</v>
      </c>
      <c r="DT195" s="195"/>
      <c r="DU195" s="135">
        <f t="shared" si="1999"/>
        <v>0</v>
      </c>
      <c r="DV195" s="195"/>
      <c r="DW195" s="135">
        <f t="shared" si="2000"/>
        <v>0</v>
      </c>
      <c r="DX195" s="195"/>
      <c r="DY195" s="135">
        <f t="shared" si="2001"/>
        <v>0</v>
      </c>
      <c r="DZ195" s="195"/>
      <c r="EA195" s="135">
        <f t="shared" si="1980"/>
        <v>0</v>
      </c>
      <c r="EB195" s="195"/>
      <c r="EC195" s="135">
        <f t="shared" si="1981"/>
        <v>0</v>
      </c>
      <c r="ED195" s="130"/>
      <c r="EE195" s="131">
        <f t="shared" si="1982"/>
        <v>0</v>
      </c>
      <c r="EF195" s="130"/>
      <c r="EG195" s="131">
        <f t="shared" si="1983"/>
        <v>0</v>
      </c>
      <c r="EH195" s="195"/>
      <c r="EI195" s="132"/>
      <c r="EJ195" s="130"/>
      <c r="EK195" s="132"/>
      <c r="EL195" s="130"/>
      <c r="EM195" s="131">
        <f t="shared" si="1984"/>
        <v>0</v>
      </c>
      <c r="EN195" s="130"/>
      <c r="EO195" s="131">
        <f t="shared" si="1985"/>
        <v>0</v>
      </c>
      <c r="EP195" s="130"/>
      <c r="EQ195" s="132"/>
      <c r="ER195" s="136"/>
      <c r="ES195" s="136"/>
      <c r="ET195" s="130"/>
      <c r="EU195" s="130"/>
      <c r="EV195" s="130"/>
      <c r="EW195" s="130"/>
      <c r="EX195" s="130"/>
      <c r="EY195" s="130"/>
      <c r="EZ195" s="137">
        <f t="shared" si="1986"/>
        <v>0</v>
      </c>
      <c r="FA195" s="137">
        <f t="shared" si="1986"/>
        <v>0</v>
      </c>
    </row>
    <row r="196" spans="1:157" s="196" customFormat="1" ht="30" customHeight="1" x14ac:dyDescent="0.25">
      <c r="A196" s="122"/>
      <c r="B196" s="122">
        <v>152</v>
      </c>
      <c r="C196" s="123" t="s">
        <v>527</v>
      </c>
      <c r="D196" s="217" t="s">
        <v>528</v>
      </c>
      <c r="E196" s="125">
        <v>15030</v>
      </c>
      <c r="F196" s="126">
        <v>2.17</v>
      </c>
      <c r="G196" s="127"/>
      <c r="H196" s="128">
        <v>1</v>
      </c>
      <c r="I196" s="194"/>
      <c r="J196" s="183">
        <v>1.4</v>
      </c>
      <c r="K196" s="183">
        <v>1.68</v>
      </c>
      <c r="L196" s="183">
        <v>2.23</v>
      </c>
      <c r="M196" s="186">
        <v>2.57</v>
      </c>
      <c r="N196" s="195"/>
      <c r="O196" s="131">
        <f t="shared" si="1930"/>
        <v>0</v>
      </c>
      <c r="P196" s="187"/>
      <c r="Q196" s="131">
        <f t="shared" si="1930"/>
        <v>0</v>
      </c>
      <c r="R196" s="170">
        <v>25</v>
      </c>
      <c r="S196" s="170">
        <v>1141528.5</v>
      </c>
      <c r="T196" s="170"/>
      <c r="U196" s="170"/>
      <c r="V196" s="187">
        <v>25</v>
      </c>
      <c r="W196" s="131">
        <f t="shared" si="1931"/>
        <v>1141528.5</v>
      </c>
      <c r="X196" s="195"/>
      <c r="Y196" s="131">
        <f t="shared" si="1932"/>
        <v>0</v>
      </c>
      <c r="Z196" s="195"/>
      <c r="AA196" s="131">
        <f t="shared" si="1933"/>
        <v>0</v>
      </c>
      <c r="AB196" s="195"/>
      <c r="AC196" s="131">
        <f t="shared" si="1934"/>
        <v>0</v>
      </c>
      <c r="AD196" s="187"/>
      <c r="AE196" s="131">
        <f t="shared" si="1935"/>
        <v>0</v>
      </c>
      <c r="AF196" s="187"/>
      <c r="AG196" s="131">
        <f t="shared" si="1936"/>
        <v>0</v>
      </c>
      <c r="AH196" s="187"/>
      <c r="AI196" s="131">
        <f t="shared" si="1937"/>
        <v>0</v>
      </c>
      <c r="AJ196" s="187"/>
      <c r="AK196" s="132"/>
      <c r="AL196" s="187"/>
      <c r="AM196" s="187">
        <v>0</v>
      </c>
      <c r="AN196" s="195"/>
      <c r="AO196" s="131">
        <f t="shared" si="1938"/>
        <v>0</v>
      </c>
      <c r="AP196" s="187"/>
      <c r="AQ196" s="131">
        <f t="shared" si="1939"/>
        <v>0</v>
      </c>
      <c r="AR196" s="195"/>
      <c r="AS196" s="131">
        <f t="shared" si="1940"/>
        <v>0</v>
      </c>
      <c r="AT196" s="204"/>
      <c r="AU196" s="131">
        <f t="shared" si="1941"/>
        <v>0</v>
      </c>
      <c r="AV196" s="187"/>
      <c r="AW196" s="131">
        <f t="shared" si="1942"/>
        <v>0</v>
      </c>
      <c r="AX196" s="187"/>
      <c r="AY196" s="131">
        <f t="shared" si="1943"/>
        <v>0</v>
      </c>
      <c r="AZ196" s="195"/>
      <c r="BA196" s="131">
        <f t="shared" si="1944"/>
        <v>0</v>
      </c>
      <c r="BB196" s="195">
        <v>4</v>
      </c>
      <c r="BC196" s="131">
        <f t="shared" si="1945"/>
        <v>182644.55999999997</v>
      </c>
      <c r="BD196" s="195"/>
      <c r="BE196" s="131">
        <f t="shared" si="1946"/>
        <v>0</v>
      </c>
      <c r="BF196" s="195"/>
      <c r="BG196" s="131">
        <f t="shared" si="1947"/>
        <v>0</v>
      </c>
      <c r="BH196" s="195"/>
      <c r="BI196" s="131">
        <f t="shared" si="1948"/>
        <v>0</v>
      </c>
      <c r="BJ196" s="132">
        <v>0</v>
      </c>
      <c r="BK196" s="132">
        <v>0</v>
      </c>
      <c r="BL196" s="195"/>
      <c r="BM196" s="131">
        <f t="shared" si="1949"/>
        <v>0</v>
      </c>
      <c r="BN196" s="195"/>
      <c r="BO196" s="131">
        <f t="shared" si="1950"/>
        <v>0</v>
      </c>
      <c r="BP196" s="195"/>
      <c r="BQ196" s="131">
        <f t="shared" si="1951"/>
        <v>0</v>
      </c>
      <c r="BR196" s="195"/>
      <c r="BS196" s="131">
        <f t="shared" si="1952"/>
        <v>0</v>
      </c>
      <c r="BT196" s="195"/>
      <c r="BU196" s="131">
        <f t="shared" si="1953"/>
        <v>0</v>
      </c>
      <c r="BV196" s="195"/>
      <c r="BW196" s="131">
        <f t="shared" si="1954"/>
        <v>0</v>
      </c>
      <c r="BX196" s="195"/>
      <c r="BY196" s="131">
        <f t="shared" si="1955"/>
        <v>0</v>
      </c>
      <c r="BZ196" s="195"/>
      <c r="CA196" s="131">
        <f t="shared" si="1956"/>
        <v>0</v>
      </c>
      <c r="CB196" s="202"/>
      <c r="CC196" s="131">
        <f t="shared" si="1957"/>
        <v>0</v>
      </c>
      <c r="CD196" s="195"/>
      <c r="CE196" s="131">
        <f t="shared" si="1957"/>
        <v>0</v>
      </c>
      <c r="CF196" s="187"/>
      <c r="CG196" s="131">
        <f t="shared" si="1958"/>
        <v>0</v>
      </c>
      <c r="CH196" s="130"/>
      <c r="CI196" s="131">
        <f t="shared" si="1959"/>
        <v>0</v>
      </c>
      <c r="CJ196" s="195"/>
      <c r="CK196" s="131">
        <f t="shared" si="1960"/>
        <v>0</v>
      </c>
      <c r="CL196" s="195"/>
      <c r="CM196" s="131">
        <f t="shared" si="1961"/>
        <v>0</v>
      </c>
      <c r="CN196" s="236">
        <v>3</v>
      </c>
      <c r="CO196" s="131">
        <f t="shared" si="1962"/>
        <v>136983.41999999998</v>
      </c>
      <c r="CP196" s="195"/>
      <c r="CQ196" s="135">
        <f t="shared" si="1963"/>
        <v>0</v>
      </c>
      <c r="CR196" s="195"/>
      <c r="CS196" s="135">
        <f t="shared" si="1964"/>
        <v>0</v>
      </c>
      <c r="CT196" s="195"/>
      <c r="CU196" s="135">
        <f t="shared" si="1987"/>
        <v>0</v>
      </c>
      <c r="CV196" s="187"/>
      <c r="CW196" s="135">
        <f t="shared" si="1988"/>
        <v>0</v>
      </c>
      <c r="CX196" s="187"/>
      <c r="CY196" s="135">
        <f t="shared" si="1989"/>
        <v>0</v>
      </c>
      <c r="CZ196" s="187"/>
      <c r="DA196" s="135">
        <f t="shared" si="1990"/>
        <v>0</v>
      </c>
      <c r="DB196" s="195"/>
      <c r="DC196" s="135">
        <f t="shared" si="1991"/>
        <v>0</v>
      </c>
      <c r="DD196" s="195"/>
      <c r="DE196" s="135">
        <f t="shared" si="1992"/>
        <v>0</v>
      </c>
      <c r="DF196" s="195">
        <v>0</v>
      </c>
      <c r="DG196" s="135">
        <v>0</v>
      </c>
      <c r="DH196" s="187"/>
      <c r="DI196" s="135">
        <f t="shared" si="1993"/>
        <v>0</v>
      </c>
      <c r="DJ196" s="195"/>
      <c r="DK196" s="135">
        <f t="shared" si="1994"/>
        <v>0</v>
      </c>
      <c r="DL196" s="195"/>
      <c r="DM196" s="135">
        <f t="shared" si="1995"/>
        <v>0</v>
      </c>
      <c r="DN196" s="195"/>
      <c r="DO196" s="135">
        <f t="shared" si="1996"/>
        <v>0</v>
      </c>
      <c r="DP196" s="130"/>
      <c r="DQ196" s="135">
        <f t="shared" si="1997"/>
        <v>0</v>
      </c>
      <c r="DR196" s="195"/>
      <c r="DS196" s="135">
        <f t="shared" si="1998"/>
        <v>0</v>
      </c>
      <c r="DT196" s="195"/>
      <c r="DU196" s="135">
        <f t="shared" si="1999"/>
        <v>0</v>
      </c>
      <c r="DV196" s="195"/>
      <c r="DW196" s="135">
        <f t="shared" si="2000"/>
        <v>0</v>
      </c>
      <c r="DX196" s="195"/>
      <c r="DY196" s="135">
        <f t="shared" si="2001"/>
        <v>0</v>
      </c>
      <c r="DZ196" s="195"/>
      <c r="EA196" s="135">
        <f t="shared" si="1980"/>
        <v>0</v>
      </c>
      <c r="EB196" s="195"/>
      <c r="EC196" s="135">
        <f t="shared" si="1981"/>
        <v>0</v>
      </c>
      <c r="ED196" s="204"/>
      <c r="EE196" s="131">
        <f t="shared" si="1982"/>
        <v>0</v>
      </c>
      <c r="EF196" s="130"/>
      <c r="EG196" s="131">
        <f t="shared" si="1983"/>
        <v>0</v>
      </c>
      <c r="EH196" s="195"/>
      <c r="EI196" s="132"/>
      <c r="EJ196" s="130"/>
      <c r="EK196" s="132"/>
      <c r="EL196" s="130"/>
      <c r="EM196" s="131">
        <f t="shared" si="1984"/>
        <v>0</v>
      </c>
      <c r="EN196" s="130"/>
      <c r="EO196" s="131">
        <f t="shared" si="1985"/>
        <v>0</v>
      </c>
      <c r="EP196" s="130"/>
      <c r="EQ196" s="132"/>
      <c r="ER196" s="136"/>
      <c r="ES196" s="136"/>
      <c r="ET196" s="130"/>
      <c r="EU196" s="130"/>
      <c r="EV196" s="130"/>
      <c r="EW196" s="130"/>
      <c r="EX196" s="130"/>
      <c r="EY196" s="130"/>
      <c r="EZ196" s="137">
        <f t="shared" si="1986"/>
        <v>32</v>
      </c>
      <c r="FA196" s="137">
        <f t="shared" si="1986"/>
        <v>1461156.48</v>
      </c>
    </row>
    <row r="197" spans="1:157" s="181" customFormat="1" ht="15" customHeight="1" x14ac:dyDescent="0.25">
      <c r="A197" s="112">
        <v>33</v>
      </c>
      <c r="B197" s="112"/>
      <c r="C197" s="192" t="s">
        <v>529</v>
      </c>
      <c r="D197" s="216" t="s">
        <v>530</v>
      </c>
      <c r="E197" s="125">
        <v>15030</v>
      </c>
      <c r="F197" s="190"/>
      <c r="G197" s="127"/>
      <c r="H197" s="115"/>
      <c r="I197" s="177"/>
      <c r="J197" s="191">
        <v>1.4</v>
      </c>
      <c r="K197" s="191">
        <v>1.68</v>
      </c>
      <c r="L197" s="191">
        <v>2.23</v>
      </c>
      <c r="M197" s="179">
        <v>2.57</v>
      </c>
      <c r="N197" s="205">
        <f t="shared" ref="N197:BY197" si="2002">N198</f>
        <v>0</v>
      </c>
      <c r="O197" s="205">
        <f t="shared" si="2002"/>
        <v>0</v>
      </c>
      <c r="P197" s="205">
        <f t="shared" si="2002"/>
        <v>0</v>
      </c>
      <c r="Q197" s="205">
        <f t="shared" si="2002"/>
        <v>0</v>
      </c>
      <c r="R197" s="205">
        <v>0</v>
      </c>
      <c r="S197" s="205">
        <v>0</v>
      </c>
      <c r="T197" s="205">
        <v>0</v>
      </c>
      <c r="U197" s="205">
        <v>0</v>
      </c>
      <c r="V197" s="205">
        <f t="shared" si="2002"/>
        <v>0</v>
      </c>
      <c r="W197" s="205">
        <f t="shared" si="2002"/>
        <v>0</v>
      </c>
      <c r="X197" s="205">
        <f t="shared" si="2002"/>
        <v>0</v>
      </c>
      <c r="Y197" s="205">
        <f t="shared" si="2002"/>
        <v>0</v>
      </c>
      <c r="Z197" s="205">
        <f t="shared" si="2002"/>
        <v>0</v>
      </c>
      <c r="AA197" s="205">
        <f t="shared" si="2002"/>
        <v>0</v>
      </c>
      <c r="AB197" s="205">
        <f t="shared" si="2002"/>
        <v>0</v>
      </c>
      <c r="AC197" s="205">
        <f t="shared" si="2002"/>
        <v>0</v>
      </c>
      <c r="AD197" s="205">
        <f t="shared" si="2002"/>
        <v>0</v>
      </c>
      <c r="AE197" s="205">
        <f t="shared" si="2002"/>
        <v>0</v>
      </c>
      <c r="AF197" s="205">
        <f t="shared" si="2002"/>
        <v>0</v>
      </c>
      <c r="AG197" s="205">
        <f t="shared" si="2002"/>
        <v>0</v>
      </c>
      <c r="AH197" s="205">
        <f t="shared" si="2002"/>
        <v>0</v>
      </c>
      <c r="AI197" s="205">
        <f t="shared" si="2002"/>
        <v>0</v>
      </c>
      <c r="AJ197" s="205">
        <f t="shared" si="2002"/>
        <v>0</v>
      </c>
      <c r="AK197" s="205">
        <f t="shared" si="2002"/>
        <v>0</v>
      </c>
      <c r="AL197" s="205">
        <f t="shared" si="2002"/>
        <v>0</v>
      </c>
      <c r="AM197" s="205">
        <f t="shared" si="2002"/>
        <v>0</v>
      </c>
      <c r="AN197" s="205">
        <f t="shared" si="2002"/>
        <v>0</v>
      </c>
      <c r="AO197" s="205">
        <f t="shared" si="2002"/>
        <v>0</v>
      </c>
      <c r="AP197" s="205">
        <f t="shared" si="2002"/>
        <v>0</v>
      </c>
      <c r="AQ197" s="205">
        <f t="shared" si="2002"/>
        <v>0</v>
      </c>
      <c r="AR197" s="205">
        <f t="shared" si="2002"/>
        <v>0</v>
      </c>
      <c r="AS197" s="205">
        <f t="shared" si="2002"/>
        <v>0</v>
      </c>
      <c r="AT197" s="205">
        <f t="shared" si="2002"/>
        <v>0</v>
      </c>
      <c r="AU197" s="205">
        <f t="shared" si="2002"/>
        <v>0</v>
      </c>
      <c r="AV197" s="205">
        <f t="shared" si="2002"/>
        <v>0</v>
      </c>
      <c r="AW197" s="205">
        <f t="shared" si="2002"/>
        <v>0</v>
      </c>
      <c r="AX197" s="205">
        <f t="shared" si="2002"/>
        <v>0</v>
      </c>
      <c r="AY197" s="205">
        <f t="shared" si="2002"/>
        <v>0</v>
      </c>
      <c r="AZ197" s="205">
        <f t="shared" si="2002"/>
        <v>0</v>
      </c>
      <c r="BA197" s="205">
        <f t="shared" si="2002"/>
        <v>0</v>
      </c>
      <c r="BB197" s="205">
        <f t="shared" si="2002"/>
        <v>0</v>
      </c>
      <c r="BC197" s="205">
        <f t="shared" si="2002"/>
        <v>0</v>
      </c>
      <c r="BD197" s="205">
        <f t="shared" si="2002"/>
        <v>0</v>
      </c>
      <c r="BE197" s="205">
        <f t="shared" si="2002"/>
        <v>0</v>
      </c>
      <c r="BF197" s="205">
        <f t="shared" si="2002"/>
        <v>0</v>
      </c>
      <c r="BG197" s="205">
        <f t="shared" si="2002"/>
        <v>0</v>
      </c>
      <c r="BH197" s="205">
        <f t="shared" si="2002"/>
        <v>0</v>
      </c>
      <c r="BI197" s="205">
        <f t="shared" si="2002"/>
        <v>0</v>
      </c>
      <c r="BJ197" s="206">
        <v>0</v>
      </c>
      <c r="BK197" s="206">
        <v>0</v>
      </c>
      <c r="BL197" s="205">
        <f t="shared" si="2002"/>
        <v>0</v>
      </c>
      <c r="BM197" s="205">
        <f t="shared" si="2002"/>
        <v>0</v>
      </c>
      <c r="BN197" s="205">
        <f t="shared" si="2002"/>
        <v>0</v>
      </c>
      <c r="BO197" s="205">
        <f t="shared" si="2002"/>
        <v>0</v>
      </c>
      <c r="BP197" s="205">
        <f t="shared" si="2002"/>
        <v>0</v>
      </c>
      <c r="BQ197" s="205">
        <f t="shared" si="2002"/>
        <v>0</v>
      </c>
      <c r="BR197" s="205">
        <f t="shared" si="2002"/>
        <v>0</v>
      </c>
      <c r="BS197" s="205">
        <f t="shared" si="2002"/>
        <v>0</v>
      </c>
      <c r="BT197" s="205">
        <f t="shared" si="2002"/>
        <v>0</v>
      </c>
      <c r="BU197" s="205">
        <f t="shared" si="2002"/>
        <v>0</v>
      </c>
      <c r="BV197" s="205">
        <f t="shared" si="2002"/>
        <v>0</v>
      </c>
      <c r="BW197" s="205">
        <f t="shared" si="2002"/>
        <v>0</v>
      </c>
      <c r="BX197" s="205">
        <f t="shared" si="2002"/>
        <v>0</v>
      </c>
      <c r="BY197" s="205">
        <f t="shared" si="2002"/>
        <v>0</v>
      </c>
      <c r="BZ197" s="205">
        <f t="shared" ref="BZ197:EK197" si="2003">BZ198</f>
        <v>0</v>
      </c>
      <c r="CA197" s="205">
        <f t="shared" si="2003"/>
        <v>0</v>
      </c>
      <c r="CB197" s="205">
        <f t="shared" si="2003"/>
        <v>0</v>
      </c>
      <c r="CC197" s="205">
        <f t="shared" si="2003"/>
        <v>0</v>
      </c>
      <c r="CD197" s="205">
        <f t="shared" si="2003"/>
        <v>0</v>
      </c>
      <c r="CE197" s="205">
        <f t="shared" si="2003"/>
        <v>0</v>
      </c>
      <c r="CF197" s="205">
        <f t="shared" si="2003"/>
        <v>0</v>
      </c>
      <c r="CG197" s="205">
        <f t="shared" si="2003"/>
        <v>0</v>
      </c>
      <c r="CH197" s="205">
        <f t="shared" si="2003"/>
        <v>0</v>
      </c>
      <c r="CI197" s="205">
        <f t="shared" si="2003"/>
        <v>0</v>
      </c>
      <c r="CJ197" s="205">
        <f t="shared" si="2003"/>
        <v>0</v>
      </c>
      <c r="CK197" s="205">
        <f t="shared" si="2003"/>
        <v>0</v>
      </c>
      <c r="CL197" s="205">
        <f t="shared" si="2003"/>
        <v>0</v>
      </c>
      <c r="CM197" s="205">
        <f t="shared" si="2003"/>
        <v>0</v>
      </c>
      <c r="CN197" s="205">
        <f t="shared" si="2003"/>
        <v>0</v>
      </c>
      <c r="CO197" s="205">
        <f t="shared" si="2003"/>
        <v>0</v>
      </c>
      <c r="CP197" s="205">
        <f t="shared" si="2003"/>
        <v>0</v>
      </c>
      <c r="CQ197" s="205">
        <f t="shared" si="2003"/>
        <v>0</v>
      </c>
      <c r="CR197" s="205">
        <f t="shared" si="2003"/>
        <v>0</v>
      </c>
      <c r="CS197" s="205">
        <f t="shared" si="2003"/>
        <v>0</v>
      </c>
      <c r="CT197" s="205">
        <f t="shared" si="2003"/>
        <v>0</v>
      </c>
      <c r="CU197" s="205">
        <f t="shared" si="2003"/>
        <v>0</v>
      </c>
      <c r="CV197" s="205">
        <f t="shared" si="2003"/>
        <v>0</v>
      </c>
      <c r="CW197" s="205">
        <f t="shared" si="2003"/>
        <v>0</v>
      </c>
      <c r="CX197" s="205">
        <f t="shared" si="2003"/>
        <v>0</v>
      </c>
      <c r="CY197" s="205">
        <f t="shared" si="2003"/>
        <v>0</v>
      </c>
      <c r="CZ197" s="205">
        <f t="shared" si="2003"/>
        <v>0</v>
      </c>
      <c r="DA197" s="205">
        <f t="shared" si="2003"/>
        <v>0</v>
      </c>
      <c r="DB197" s="205">
        <f t="shared" si="2003"/>
        <v>0</v>
      </c>
      <c r="DC197" s="205">
        <f t="shared" si="2003"/>
        <v>0</v>
      </c>
      <c r="DD197" s="205">
        <f t="shared" si="2003"/>
        <v>0</v>
      </c>
      <c r="DE197" s="205">
        <f t="shared" si="2003"/>
        <v>0</v>
      </c>
      <c r="DF197" s="205">
        <v>0</v>
      </c>
      <c r="DG197" s="205">
        <v>0</v>
      </c>
      <c r="DH197" s="205">
        <f t="shared" si="2003"/>
        <v>0</v>
      </c>
      <c r="DI197" s="205">
        <f t="shared" si="2003"/>
        <v>0</v>
      </c>
      <c r="DJ197" s="205">
        <f t="shared" si="2003"/>
        <v>0</v>
      </c>
      <c r="DK197" s="205">
        <f t="shared" si="2003"/>
        <v>0</v>
      </c>
      <c r="DL197" s="205">
        <f t="shared" si="2003"/>
        <v>0</v>
      </c>
      <c r="DM197" s="205">
        <f t="shared" si="2003"/>
        <v>0</v>
      </c>
      <c r="DN197" s="205">
        <f t="shared" si="2003"/>
        <v>0</v>
      </c>
      <c r="DO197" s="205">
        <f t="shared" si="2003"/>
        <v>0</v>
      </c>
      <c r="DP197" s="205">
        <f t="shared" si="2003"/>
        <v>0</v>
      </c>
      <c r="DQ197" s="205">
        <f t="shared" si="2003"/>
        <v>0</v>
      </c>
      <c r="DR197" s="205">
        <f t="shared" si="2003"/>
        <v>0</v>
      </c>
      <c r="DS197" s="205">
        <f t="shared" si="2003"/>
        <v>0</v>
      </c>
      <c r="DT197" s="205">
        <f t="shared" si="2003"/>
        <v>0</v>
      </c>
      <c r="DU197" s="205">
        <f t="shared" si="2003"/>
        <v>0</v>
      </c>
      <c r="DV197" s="205">
        <f t="shared" si="2003"/>
        <v>0</v>
      </c>
      <c r="DW197" s="205">
        <f t="shared" si="2003"/>
        <v>0</v>
      </c>
      <c r="DX197" s="205">
        <f t="shared" si="2003"/>
        <v>0</v>
      </c>
      <c r="DY197" s="205">
        <f t="shared" si="2003"/>
        <v>0</v>
      </c>
      <c r="DZ197" s="205">
        <f t="shared" si="2003"/>
        <v>0</v>
      </c>
      <c r="EA197" s="205">
        <f t="shared" si="2003"/>
        <v>0</v>
      </c>
      <c r="EB197" s="205">
        <f t="shared" si="2003"/>
        <v>3</v>
      </c>
      <c r="EC197" s="205">
        <f t="shared" si="2003"/>
        <v>127469.43000000001</v>
      </c>
      <c r="ED197" s="205">
        <f t="shared" si="2003"/>
        <v>0</v>
      </c>
      <c r="EE197" s="205">
        <f t="shared" si="2003"/>
        <v>0</v>
      </c>
      <c r="EF197" s="205">
        <f t="shared" si="2003"/>
        <v>0</v>
      </c>
      <c r="EG197" s="205">
        <f t="shared" si="2003"/>
        <v>0</v>
      </c>
      <c r="EH197" s="205">
        <f t="shared" si="2003"/>
        <v>0</v>
      </c>
      <c r="EI197" s="205">
        <f t="shared" si="2003"/>
        <v>0</v>
      </c>
      <c r="EJ197" s="205">
        <f t="shared" si="2003"/>
        <v>0</v>
      </c>
      <c r="EK197" s="205">
        <f t="shared" si="2003"/>
        <v>0</v>
      </c>
      <c r="EL197" s="205">
        <f t="shared" ref="EL197:FA197" si="2004">EL198</f>
        <v>0</v>
      </c>
      <c r="EM197" s="205">
        <f t="shared" si="2004"/>
        <v>0</v>
      </c>
      <c r="EN197" s="205">
        <f t="shared" si="2004"/>
        <v>0</v>
      </c>
      <c r="EO197" s="205">
        <f t="shared" si="2004"/>
        <v>0</v>
      </c>
      <c r="EP197" s="205">
        <f t="shared" si="2004"/>
        <v>0</v>
      </c>
      <c r="EQ197" s="205">
        <f t="shared" si="2004"/>
        <v>0</v>
      </c>
      <c r="ER197" s="205">
        <f t="shared" si="2004"/>
        <v>0</v>
      </c>
      <c r="ES197" s="205">
        <f t="shared" si="2004"/>
        <v>0</v>
      </c>
      <c r="ET197" s="205">
        <f t="shared" si="2004"/>
        <v>0</v>
      </c>
      <c r="EU197" s="205">
        <f t="shared" si="2004"/>
        <v>0</v>
      </c>
      <c r="EV197" s="205">
        <f t="shared" si="2004"/>
        <v>0</v>
      </c>
      <c r="EW197" s="205">
        <f t="shared" si="2004"/>
        <v>0</v>
      </c>
      <c r="EX197" s="205"/>
      <c r="EY197" s="205"/>
      <c r="EZ197" s="205">
        <f t="shared" si="2004"/>
        <v>3</v>
      </c>
      <c r="FA197" s="205">
        <f t="shared" si="2004"/>
        <v>127469.43000000001</v>
      </c>
    </row>
    <row r="198" spans="1:157" s="2" customFormat="1" ht="15.75" customHeight="1" x14ac:dyDescent="0.25">
      <c r="A198" s="122"/>
      <c r="B198" s="122">
        <v>153</v>
      </c>
      <c r="C198" s="123" t="s">
        <v>531</v>
      </c>
      <c r="D198" s="217" t="s">
        <v>532</v>
      </c>
      <c r="E198" s="125">
        <v>15030</v>
      </c>
      <c r="F198" s="126">
        <v>1.1000000000000001</v>
      </c>
      <c r="G198" s="127"/>
      <c r="H198" s="128">
        <v>1</v>
      </c>
      <c r="I198" s="194"/>
      <c r="J198" s="183">
        <v>1.4</v>
      </c>
      <c r="K198" s="183">
        <v>1.68</v>
      </c>
      <c r="L198" s="183">
        <v>2.23</v>
      </c>
      <c r="M198" s="186">
        <v>2.57</v>
      </c>
      <c r="N198" s="130"/>
      <c r="O198" s="131">
        <f>N198*$E198*$F198*$H198*$J198*O$11</f>
        <v>0</v>
      </c>
      <c r="P198" s="187"/>
      <c r="Q198" s="131">
        <f>P198*$E198*$F198*$H198*$J198*Q$11</f>
        <v>0</v>
      </c>
      <c r="R198" s="131"/>
      <c r="S198" s="131">
        <v>0</v>
      </c>
      <c r="T198" s="131"/>
      <c r="U198" s="131"/>
      <c r="V198" s="132"/>
      <c r="W198" s="131">
        <f>V198*$E198*$F198*$H198*$J198*W$11</f>
        <v>0</v>
      </c>
      <c r="X198" s="130"/>
      <c r="Y198" s="131">
        <f>X198*$E198*$F198*$H198*$J198*Y$11</f>
        <v>0</v>
      </c>
      <c r="Z198" s="130"/>
      <c r="AA198" s="131">
        <f>Z198*$E198*$F198*$H198*$J198*AA$11</f>
        <v>0</v>
      </c>
      <c r="AB198" s="130"/>
      <c r="AC198" s="131">
        <f>AB198*$E198*$F198*$H198*$J198*AC$11</f>
        <v>0</v>
      </c>
      <c r="AD198" s="132"/>
      <c r="AE198" s="131">
        <f>AD198*$E198*$F198*$H198*$J198*AE$11</f>
        <v>0</v>
      </c>
      <c r="AF198" s="132"/>
      <c r="AG198" s="131">
        <f>AF198*$E198*$F198*$H198*$J198*AG$11</f>
        <v>0</v>
      </c>
      <c r="AH198" s="132"/>
      <c r="AI198" s="131">
        <f>AH198*$E198*$F198*$H198*$J198*AI$11</f>
        <v>0</v>
      </c>
      <c r="AJ198" s="132"/>
      <c r="AK198" s="132"/>
      <c r="AL198" s="132">
        <v>0</v>
      </c>
      <c r="AM198" s="132">
        <v>0</v>
      </c>
      <c r="AN198" s="130"/>
      <c r="AO198" s="131">
        <f>AN198*$E198*$F198*$H198*$J198*AO$11</f>
        <v>0</v>
      </c>
      <c r="AP198" s="132"/>
      <c r="AQ198" s="131">
        <f>AP198*$E198*$F198*$H198*$J198*AQ$11</f>
        <v>0</v>
      </c>
      <c r="AR198" s="130">
        <v>0</v>
      </c>
      <c r="AS198" s="131">
        <f>AR198*$E198*$F198*$H198*$J198*AS$11</f>
        <v>0</v>
      </c>
      <c r="AT198" s="130"/>
      <c r="AU198" s="131">
        <f>AT198*$E198*$F198*$H198*$J198*AU$11</f>
        <v>0</v>
      </c>
      <c r="AV198" s="132">
        <v>0</v>
      </c>
      <c r="AW198" s="131">
        <f>AV198*$E198*$F198*$H198*$J198*AW$11</f>
        <v>0</v>
      </c>
      <c r="AX198" s="132"/>
      <c r="AY198" s="131">
        <f>AX198*$E198*$F198*$H198*$J198*AY$11</f>
        <v>0</v>
      </c>
      <c r="AZ198" s="130"/>
      <c r="BA198" s="131">
        <f>AZ198*$E198*$F198*$H198*$J198*BA$11</f>
        <v>0</v>
      </c>
      <c r="BB198" s="130"/>
      <c r="BC198" s="131">
        <f>BB198*$E198*$F198*$H198*$J198*BC$11</f>
        <v>0</v>
      </c>
      <c r="BD198" s="130"/>
      <c r="BE198" s="131">
        <f>BD198*$E198*$F198*$H198*$J198*BE$11</f>
        <v>0</v>
      </c>
      <c r="BF198" s="130"/>
      <c r="BG198" s="131">
        <f>BF198*$E198*$F198*$H198*$J198*BG$11</f>
        <v>0</v>
      </c>
      <c r="BH198" s="130"/>
      <c r="BI198" s="131">
        <f>BH198*$E198*$F198*$H198*$J198*BI$11</f>
        <v>0</v>
      </c>
      <c r="BJ198" s="132">
        <v>0</v>
      </c>
      <c r="BK198" s="132">
        <v>0</v>
      </c>
      <c r="BL198" s="130"/>
      <c r="BM198" s="131">
        <f>BL198*$E198*$F198*$H198*$J198*BM$11</f>
        <v>0</v>
      </c>
      <c r="BN198" s="130"/>
      <c r="BO198" s="131">
        <f>BN198*$E198*$F198*$H198*$J198*BO$11</f>
        <v>0</v>
      </c>
      <c r="BP198" s="130"/>
      <c r="BQ198" s="131">
        <f>BP198*$E198*$F198*$H198*$J198*BQ$11</f>
        <v>0</v>
      </c>
      <c r="BR198" s="130"/>
      <c r="BS198" s="131">
        <f>BR198*$E198*$F198*$H198*$J198*BS$11</f>
        <v>0</v>
      </c>
      <c r="BT198" s="130"/>
      <c r="BU198" s="131">
        <f>BT198*$E198*$F198*$H198*$J198*BU$11</f>
        <v>0</v>
      </c>
      <c r="BV198" s="130"/>
      <c r="BW198" s="131">
        <f>BV198*$E198*$F198*$H198*$J198*BW$11</f>
        <v>0</v>
      </c>
      <c r="BX198" s="130"/>
      <c r="BY198" s="131">
        <f>BX198*$E198*$F198*$H198*$J198*BY$11</f>
        <v>0</v>
      </c>
      <c r="BZ198" s="130"/>
      <c r="CA198" s="131">
        <f>BZ198*$E198*$F198*$H198*$J198*CA$11</f>
        <v>0</v>
      </c>
      <c r="CB198" s="134"/>
      <c r="CC198" s="131">
        <f>CB198*$E198*$F198*$H198*$J198*CC$11</f>
        <v>0</v>
      </c>
      <c r="CD198" s="130"/>
      <c r="CE198" s="131">
        <f>CD198*$E198*$F198*$H198*$J198*CE$11</f>
        <v>0</v>
      </c>
      <c r="CF198" s="132">
        <v>0</v>
      </c>
      <c r="CG198" s="131">
        <f>CF198*$E198*$F198*$H198*$J198*CG$11</f>
        <v>0</v>
      </c>
      <c r="CH198" s="130"/>
      <c r="CI198" s="131">
        <f>CH198*$E198*$F198*$H198*$J198*CI$11</f>
        <v>0</v>
      </c>
      <c r="CJ198" s="130"/>
      <c r="CK198" s="131">
        <f>CJ198*$E198*$F198*$H198*$J198*CK$11</f>
        <v>0</v>
      </c>
      <c r="CL198" s="130"/>
      <c r="CM198" s="131">
        <f>CL198*$E198*$F198*$H198*$J198*CM$11</f>
        <v>0</v>
      </c>
      <c r="CN198" s="130"/>
      <c r="CO198" s="131">
        <f>CN198*$E198*$F198*$H198*$J198*CO$11</f>
        <v>0</v>
      </c>
      <c r="CP198" s="130"/>
      <c r="CQ198" s="135">
        <f>SUM(CP198*$E198*$F198*$H198*$K198*$CQ$11)</f>
        <v>0</v>
      </c>
      <c r="CR198" s="130"/>
      <c r="CS198" s="135">
        <f>SUM(CR198*$E198*$F198*$H198*$K198*$CQ$11)</f>
        <v>0</v>
      </c>
      <c r="CT198" s="130"/>
      <c r="CU198" s="135">
        <f t="shared" ref="CU198" si="2005">SUM(CT198*$E198*$F198*$H198*$K198*$CQ$11)</f>
        <v>0</v>
      </c>
      <c r="CV198" s="132"/>
      <c r="CW198" s="135">
        <f t="shared" ref="CW198" si="2006">SUM(CV198*$E198*$F198*$H198*$K198*$CQ$11)</f>
        <v>0</v>
      </c>
      <c r="CX198" s="132"/>
      <c r="CY198" s="135">
        <f t="shared" ref="CY198" si="2007">SUM(CX198*$E198*$F198*$H198*$K198*$CQ$11)</f>
        <v>0</v>
      </c>
      <c r="CZ198" s="132"/>
      <c r="DA198" s="135">
        <f t="shared" ref="DA198" si="2008">SUM(CZ198*$E198*$F198*$H198*$K198*$CQ$11)</f>
        <v>0</v>
      </c>
      <c r="DB198" s="130"/>
      <c r="DC198" s="135">
        <f t="shared" ref="DC198" si="2009">SUM(DB198*$E198*$F198*$H198*$K198*$CQ$11)</f>
        <v>0</v>
      </c>
      <c r="DD198" s="130"/>
      <c r="DE198" s="135">
        <f t="shared" ref="DE198" si="2010">SUM(DD198*$E198*$F198*$H198*$K198*$CQ$11)</f>
        <v>0</v>
      </c>
      <c r="DF198" s="130">
        <v>0</v>
      </c>
      <c r="DG198" s="135">
        <v>0</v>
      </c>
      <c r="DH198" s="132"/>
      <c r="DI198" s="135">
        <f t="shared" ref="DI198" si="2011">SUM(DH198*$E198*$F198*$H198*$K198*$CQ$11)</f>
        <v>0</v>
      </c>
      <c r="DJ198" s="130"/>
      <c r="DK198" s="135">
        <f t="shared" ref="DK198" si="2012">SUM(DJ198*$E198*$F198*$H198*$K198*$CQ$11)</f>
        <v>0</v>
      </c>
      <c r="DL198" s="130">
        <v>0</v>
      </c>
      <c r="DM198" s="135">
        <f t="shared" ref="DM198" si="2013">SUM(DL198*$E198*$F198*$H198*$K198*$CQ$11)</f>
        <v>0</v>
      </c>
      <c r="DN198" s="130"/>
      <c r="DO198" s="135">
        <f t="shared" ref="DO198" si="2014">SUM(DN198*$E198*$F198*$H198*$K198*$CQ$11)</f>
        <v>0</v>
      </c>
      <c r="DP198" s="130"/>
      <c r="DQ198" s="135">
        <f t="shared" ref="DQ198" si="2015">SUM(DP198*$E198*$F198*$H198*$K198*$CQ$11)</f>
        <v>0</v>
      </c>
      <c r="DR198" s="130"/>
      <c r="DS198" s="135">
        <f t="shared" ref="DS198" si="2016">SUM(DR198*$E198*$F198*$H198*$K198*$CQ$11)</f>
        <v>0</v>
      </c>
      <c r="DT198" s="130"/>
      <c r="DU198" s="135">
        <f t="shared" ref="DU198" si="2017">SUM(DT198*$E198*$F198*$H198*$K198*$CQ$11)</f>
        <v>0</v>
      </c>
      <c r="DV198" s="130"/>
      <c r="DW198" s="135">
        <f t="shared" ref="DW198" si="2018">SUM(DV198*$E198*$F198*$H198*$K198*$CQ$11)</f>
        <v>0</v>
      </c>
      <c r="DX198" s="130"/>
      <c r="DY198" s="135">
        <f t="shared" ref="DY198" si="2019">SUM(DX198*$E198*$F198*$H198*$K198*$CQ$11)</f>
        <v>0</v>
      </c>
      <c r="DZ198" s="130"/>
      <c r="EA198" s="135">
        <f>SUM(DZ198*$E198*$F198*$H198*$L198*EC$11)</f>
        <v>0</v>
      </c>
      <c r="EB198" s="130">
        <f>ROUND(4*0.75,0)</f>
        <v>3</v>
      </c>
      <c r="EC198" s="135">
        <f>SUM(EB198*$E198*$F198*$H198*$M198*EC$11)</f>
        <v>127469.43000000001</v>
      </c>
      <c r="ED198" s="130"/>
      <c r="EE198" s="131">
        <f>ED198*$E198*$F198*$H198*$J198*EE$11</f>
        <v>0</v>
      </c>
      <c r="EF198" s="130"/>
      <c r="EG198" s="131">
        <f>EF198*$E198*$F198*$H198*$J198*EG$11</f>
        <v>0</v>
      </c>
      <c r="EH198" s="130"/>
      <c r="EI198" s="132"/>
      <c r="EJ198" s="130"/>
      <c r="EK198" s="132"/>
      <c r="EL198" s="130"/>
      <c r="EM198" s="131">
        <f>EL198*$E198*$F198*$H198*$J198*EM$11</f>
        <v>0</v>
      </c>
      <c r="EN198" s="130"/>
      <c r="EO198" s="131">
        <f>EN198*$E198*$F198*$H198*$J198*EO$11</f>
        <v>0</v>
      </c>
      <c r="EP198" s="130"/>
      <c r="EQ198" s="132"/>
      <c r="ER198" s="136"/>
      <c r="ES198" s="136"/>
      <c r="ET198" s="151"/>
      <c r="EU198" s="151"/>
      <c r="EV198" s="151"/>
      <c r="EW198" s="151"/>
      <c r="EX198" s="151"/>
      <c r="EY198" s="151"/>
      <c r="EZ198" s="137">
        <f>SUM(N198,P198,V198,X198,Z198,AB198,AD198,AF198,AH198,AJ198,AL198,AN198,AP198,AR198,AT198,AV198,AX198,AZ198,BB198,BD198,BF198,BH198,BJ198,BL198,BN198,BP198,BR198,BT198,BV198,BX198,BZ198,CB198,CD198,CF198,CH198,CJ198,CL198,CN198,CP198,CR198,CT198,CV198,CX198,CZ198,DB198,DD198,DF198,DH198,DJ198,DL198,DN198,DP198,DR198,DT198,DV198,DX198,DZ198,EB198,ED198,EF198,EH198,EJ198,EL198,EN198,EP198,ER198,ET198,EV198,EX198)</f>
        <v>3</v>
      </c>
      <c r="FA198" s="137">
        <f>SUM(O198,Q198,W198,Y198,AA198,AC198,AE198,AG198,AI198,AK198,AM198,AO198,AQ198,AS198,AU198,AW198,AY198,BA198,BC198,BE198,BG198,BI198,BK198,BM198,BO198,BQ198,BS198,BU198,BW198,BY198,CA198,CC198,CE198,CG198,CI198,CK198,CM198,CO198,CQ198,CS198,CU198,CW198,CY198,DA198,DC198,DE198,DG198,DI198,DK198,DM198,DO198,DQ198,DS198,DU198,DW198,DY198,EA198,EC198,EE198,EG198,EI198,EK198,EM198,EO198,EQ198,ES198,EU198,EW198,EY198)</f>
        <v>127469.43000000001</v>
      </c>
    </row>
    <row r="199" spans="1:157" s="181" customFormat="1" ht="15" customHeight="1" x14ac:dyDescent="0.25">
      <c r="A199" s="112">
        <v>34</v>
      </c>
      <c r="B199" s="112"/>
      <c r="C199" s="192" t="s">
        <v>533</v>
      </c>
      <c r="D199" s="216" t="s">
        <v>534</v>
      </c>
      <c r="E199" s="125">
        <v>15030</v>
      </c>
      <c r="F199" s="190"/>
      <c r="G199" s="127"/>
      <c r="H199" s="115"/>
      <c r="I199" s="177"/>
      <c r="J199" s="191">
        <v>1.4</v>
      </c>
      <c r="K199" s="191">
        <v>1.68</v>
      </c>
      <c r="L199" s="191">
        <v>2.23</v>
      </c>
      <c r="M199" s="179">
        <v>2.57</v>
      </c>
      <c r="N199" s="205">
        <f t="shared" ref="N199:BY199" si="2020">SUM(N200:N202)</f>
        <v>0</v>
      </c>
      <c r="O199" s="205">
        <f t="shared" si="2020"/>
        <v>0</v>
      </c>
      <c r="P199" s="205">
        <f t="shared" si="2020"/>
        <v>0</v>
      </c>
      <c r="Q199" s="205">
        <f t="shared" si="2020"/>
        <v>0</v>
      </c>
      <c r="R199" s="205">
        <v>0</v>
      </c>
      <c r="S199" s="205">
        <v>0</v>
      </c>
      <c r="T199" s="205">
        <v>0</v>
      </c>
      <c r="U199" s="205">
        <v>0</v>
      </c>
      <c r="V199" s="205">
        <f t="shared" si="2020"/>
        <v>0</v>
      </c>
      <c r="W199" s="205">
        <f t="shared" si="2020"/>
        <v>0</v>
      </c>
      <c r="X199" s="205">
        <f t="shared" si="2020"/>
        <v>0</v>
      </c>
      <c r="Y199" s="205">
        <f t="shared" si="2020"/>
        <v>0</v>
      </c>
      <c r="Z199" s="205">
        <f t="shared" si="2020"/>
        <v>0</v>
      </c>
      <c r="AA199" s="205">
        <f t="shared" si="2020"/>
        <v>0</v>
      </c>
      <c r="AB199" s="205">
        <f t="shared" si="2020"/>
        <v>0</v>
      </c>
      <c r="AC199" s="205">
        <f t="shared" si="2020"/>
        <v>0</v>
      </c>
      <c r="AD199" s="205">
        <f t="shared" si="2020"/>
        <v>0</v>
      </c>
      <c r="AE199" s="205">
        <f t="shared" si="2020"/>
        <v>0</v>
      </c>
      <c r="AF199" s="205">
        <f t="shared" si="2020"/>
        <v>0</v>
      </c>
      <c r="AG199" s="205">
        <f t="shared" si="2020"/>
        <v>0</v>
      </c>
      <c r="AH199" s="205">
        <f t="shared" si="2020"/>
        <v>0</v>
      </c>
      <c r="AI199" s="205">
        <f t="shared" si="2020"/>
        <v>0</v>
      </c>
      <c r="AJ199" s="205">
        <f t="shared" si="2020"/>
        <v>0</v>
      </c>
      <c r="AK199" s="205">
        <f t="shared" si="2020"/>
        <v>0</v>
      </c>
      <c r="AL199" s="205">
        <f t="shared" si="2020"/>
        <v>0</v>
      </c>
      <c r="AM199" s="205">
        <f t="shared" si="2020"/>
        <v>0</v>
      </c>
      <c r="AN199" s="205">
        <f t="shared" si="2020"/>
        <v>0</v>
      </c>
      <c r="AO199" s="205">
        <f t="shared" si="2020"/>
        <v>0</v>
      </c>
      <c r="AP199" s="205">
        <f t="shared" si="2020"/>
        <v>0</v>
      </c>
      <c r="AQ199" s="205">
        <f t="shared" si="2020"/>
        <v>0</v>
      </c>
      <c r="AR199" s="205">
        <f t="shared" si="2020"/>
        <v>0</v>
      </c>
      <c r="AS199" s="205">
        <f t="shared" si="2020"/>
        <v>0</v>
      </c>
      <c r="AT199" s="205">
        <f t="shared" si="2020"/>
        <v>0</v>
      </c>
      <c r="AU199" s="205">
        <f t="shared" si="2020"/>
        <v>0</v>
      </c>
      <c r="AV199" s="205">
        <f t="shared" si="2020"/>
        <v>0</v>
      </c>
      <c r="AW199" s="205">
        <f t="shared" si="2020"/>
        <v>0</v>
      </c>
      <c r="AX199" s="205">
        <f t="shared" si="2020"/>
        <v>0</v>
      </c>
      <c r="AY199" s="205">
        <f t="shared" si="2020"/>
        <v>0</v>
      </c>
      <c r="AZ199" s="205">
        <f t="shared" si="2020"/>
        <v>0</v>
      </c>
      <c r="BA199" s="205">
        <f t="shared" si="2020"/>
        <v>0</v>
      </c>
      <c r="BB199" s="205">
        <f t="shared" si="2020"/>
        <v>0</v>
      </c>
      <c r="BC199" s="205">
        <f t="shared" si="2020"/>
        <v>0</v>
      </c>
      <c r="BD199" s="205">
        <f t="shared" si="2020"/>
        <v>0</v>
      </c>
      <c r="BE199" s="205">
        <f t="shared" si="2020"/>
        <v>0</v>
      </c>
      <c r="BF199" s="205">
        <f t="shared" si="2020"/>
        <v>0</v>
      </c>
      <c r="BG199" s="205">
        <f t="shared" si="2020"/>
        <v>0</v>
      </c>
      <c r="BH199" s="205">
        <f t="shared" si="2020"/>
        <v>0</v>
      </c>
      <c r="BI199" s="205">
        <f t="shared" si="2020"/>
        <v>0</v>
      </c>
      <c r="BJ199" s="206">
        <v>0</v>
      </c>
      <c r="BK199" s="206">
        <v>0</v>
      </c>
      <c r="BL199" s="205">
        <f t="shared" si="2020"/>
        <v>0</v>
      </c>
      <c r="BM199" s="205">
        <f t="shared" si="2020"/>
        <v>0</v>
      </c>
      <c r="BN199" s="205">
        <f t="shared" si="2020"/>
        <v>0</v>
      </c>
      <c r="BO199" s="205">
        <f t="shared" si="2020"/>
        <v>0</v>
      </c>
      <c r="BP199" s="205">
        <f t="shared" si="2020"/>
        <v>0</v>
      </c>
      <c r="BQ199" s="205">
        <f t="shared" si="2020"/>
        <v>0</v>
      </c>
      <c r="BR199" s="205">
        <f t="shared" si="2020"/>
        <v>0</v>
      </c>
      <c r="BS199" s="205">
        <f t="shared" si="2020"/>
        <v>0</v>
      </c>
      <c r="BT199" s="205">
        <f t="shared" si="2020"/>
        <v>0</v>
      </c>
      <c r="BU199" s="205">
        <f t="shared" si="2020"/>
        <v>0</v>
      </c>
      <c r="BV199" s="205">
        <f t="shared" si="2020"/>
        <v>0</v>
      </c>
      <c r="BW199" s="205">
        <f t="shared" si="2020"/>
        <v>0</v>
      </c>
      <c r="BX199" s="205">
        <f t="shared" si="2020"/>
        <v>0</v>
      </c>
      <c r="BY199" s="205">
        <f t="shared" si="2020"/>
        <v>0</v>
      </c>
      <c r="BZ199" s="205">
        <f t="shared" ref="BZ199:EK199" si="2021">SUM(BZ200:BZ202)</f>
        <v>0</v>
      </c>
      <c r="CA199" s="205">
        <f t="shared" si="2021"/>
        <v>0</v>
      </c>
      <c r="CB199" s="205">
        <f t="shared" si="2021"/>
        <v>0</v>
      </c>
      <c r="CC199" s="205">
        <f t="shared" si="2021"/>
        <v>0</v>
      </c>
      <c r="CD199" s="205">
        <f t="shared" si="2021"/>
        <v>0</v>
      </c>
      <c r="CE199" s="205">
        <f t="shared" si="2021"/>
        <v>0</v>
      </c>
      <c r="CF199" s="205">
        <f t="shared" si="2021"/>
        <v>0</v>
      </c>
      <c r="CG199" s="205">
        <f t="shared" si="2021"/>
        <v>0</v>
      </c>
      <c r="CH199" s="205">
        <f t="shared" si="2021"/>
        <v>0</v>
      </c>
      <c r="CI199" s="205">
        <f t="shared" si="2021"/>
        <v>0</v>
      </c>
      <c r="CJ199" s="205">
        <f t="shared" si="2021"/>
        <v>0</v>
      </c>
      <c r="CK199" s="205">
        <f t="shared" si="2021"/>
        <v>0</v>
      </c>
      <c r="CL199" s="205">
        <f t="shared" si="2021"/>
        <v>0</v>
      </c>
      <c r="CM199" s="205">
        <f t="shared" si="2021"/>
        <v>0</v>
      </c>
      <c r="CN199" s="205">
        <f t="shared" si="2021"/>
        <v>0</v>
      </c>
      <c r="CO199" s="205">
        <f t="shared" si="2021"/>
        <v>0</v>
      </c>
      <c r="CP199" s="205">
        <f t="shared" si="2021"/>
        <v>0</v>
      </c>
      <c r="CQ199" s="205">
        <f t="shared" si="2021"/>
        <v>0</v>
      </c>
      <c r="CR199" s="205">
        <f t="shared" si="2021"/>
        <v>0</v>
      </c>
      <c r="CS199" s="205">
        <f t="shared" si="2021"/>
        <v>0</v>
      </c>
      <c r="CT199" s="205">
        <f t="shared" si="2021"/>
        <v>0</v>
      </c>
      <c r="CU199" s="205">
        <f t="shared" si="2021"/>
        <v>0</v>
      </c>
      <c r="CV199" s="205">
        <f t="shared" si="2021"/>
        <v>0</v>
      </c>
      <c r="CW199" s="205">
        <f t="shared" si="2021"/>
        <v>0</v>
      </c>
      <c r="CX199" s="205">
        <f t="shared" si="2021"/>
        <v>0</v>
      </c>
      <c r="CY199" s="205">
        <f t="shared" si="2021"/>
        <v>0</v>
      </c>
      <c r="CZ199" s="205">
        <f t="shared" si="2021"/>
        <v>0</v>
      </c>
      <c r="DA199" s="205">
        <f t="shared" si="2021"/>
        <v>0</v>
      </c>
      <c r="DB199" s="205">
        <f t="shared" si="2021"/>
        <v>0</v>
      </c>
      <c r="DC199" s="205">
        <f t="shared" si="2021"/>
        <v>0</v>
      </c>
      <c r="DD199" s="205">
        <f t="shared" si="2021"/>
        <v>0</v>
      </c>
      <c r="DE199" s="205">
        <f t="shared" si="2021"/>
        <v>0</v>
      </c>
      <c r="DF199" s="205">
        <v>0</v>
      </c>
      <c r="DG199" s="205">
        <v>0</v>
      </c>
      <c r="DH199" s="205">
        <f t="shared" si="2021"/>
        <v>0</v>
      </c>
      <c r="DI199" s="205">
        <f t="shared" si="2021"/>
        <v>0</v>
      </c>
      <c r="DJ199" s="205">
        <f t="shared" si="2021"/>
        <v>0</v>
      </c>
      <c r="DK199" s="205">
        <f t="shared" si="2021"/>
        <v>0</v>
      </c>
      <c r="DL199" s="205">
        <f t="shared" si="2021"/>
        <v>0</v>
      </c>
      <c r="DM199" s="205">
        <f t="shared" si="2021"/>
        <v>0</v>
      </c>
      <c r="DN199" s="205">
        <f t="shared" si="2021"/>
        <v>0</v>
      </c>
      <c r="DO199" s="205">
        <f t="shared" si="2021"/>
        <v>0</v>
      </c>
      <c r="DP199" s="205">
        <f t="shared" si="2021"/>
        <v>0</v>
      </c>
      <c r="DQ199" s="205">
        <f t="shared" si="2021"/>
        <v>0</v>
      </c>
      <c r="DR199" s="205">
        <f t="shared" si="2021"/>
        <v>0</v>
      </c>
      <c r="DS199" s="205">
        <f t="shared" si="2021"/>
        <v>0</v>
      </c>
      <c r="DT199" s="205">
        <f t="shared" si="2021"/>
        <v>0</v>
      </c>
      <c r="DU199" s="205">
        <f t="shared" si="2021"/>
        <v>0</v>
      </c>
      <c r="DV199" s="205">
        <f t="shared" si="2021"/>
        <v>0</v>
      </c>
      <c r="DW199" s="205">
        <f t="shared" si="2021"/>
        <v>0</v>
      </c>
      <c r="DX199" s="205">
        <f t="shared" si="2021"/>
        <v>0</v>
      </c>
      <c r="DY199" s="205">
        <f t="shared" si="2021"/>
        <v>0</v>
      </c>
      <c r="DZ199" s="205">
        <f t="shared" si="2021"/>
        <v>0</v>
      </c>
      <c r="EA199" s="205">
        <f t="shared" si="2021"/>
        <v>0</v>
      </c>
      <c r="EB199" s="205">
        <f t="shared" si="2021"/>
        <v>0</v>
      </c>
      <c r="EC199" s="205">
        <f t="shared" si="2021"/>
        <v>0</v>
      </c>
      <c r="ED199" s="205">
        <f t="shared" si="2021"/>
        <v>0</v>
      </c>
      <c r="EE199" s="205">
        <f t="shared" si="2021"/>
        <v>0</v>
      </c>
      <c r="EF199" s="205">
        <f t="shared" si="2021"/>
        <v>0</v>
      </c>
      <c r="EG199" s="205">
        <f t="shared" si="2021"/>
        <v>0</v>
      </c>
      <c r="EH199" s="205">
        <f t="shared" si="2021"/>
        <v>0</v>
      </c>
      <c r="EI199" s="205">
        <f t="shared" si="2021"/>
        <v>0</v>
      </c>
      <c r="EJ199" s="205">
        <f t="shared" si="2021"/>
        <v>0</v>
      </c>
      <c r="EK199" s="205">
        <f t="shared" si="2021"/>
        <v>0</v>
      </c>
      <c r="EL199" s="205">
        <f t="shared" ref="EL199:FA199" si="2022">SUM(EL200:EL202)</f>
        <v>0</v>
      </c>
      <c r="EM199" s="205">
        <f t="shared" si="2022"/>
        <v>0</v>
      </c>
      <c r="EN199" s="205">
        <f t="shared" si="2022"/>
        <v>0</v>
      </c>
      <c r="EO199" s="205">
        <f t="shared" si="2022"/>
        <v>0</v>
      </c>
      <c r="EP199" s="205">
        <f t="shared" si="2022"/>
        <v>0</v>
      </c>
      <c r="EQ199" s="205">
        <f t="shared" si="2022"/>
        <v>0</v>
      </c>
      <c r="ER199" s="205">
        <f t="shared" si="2022"/>
        <v>0</v>
      </c>
      <c r="ES199" s="205">
        <f t="shared" si="2022"/>
        <v>0</v>
      </c>
      <c r="ET199" s="205">
        <f t="shared" si="2022"/>
        <v>0</v>
      </c>
      <c r="EU199" s="205">
        <f t="shared" si="2022"/>
        <v>0</v>
      </c>
      <c r="EV199" s="205">
        <f t="shared" si="2022"/>
        <v>0</v>
      </c>
      <c r="EW199" s="205">
        <f t="shared" si="2022"/>
        <v>0</v>
      </c>
      <c r="EX199" s="205"/>
      <c r="EY199" s="205"/>
      <c r="EZ199" s="205">
        <f t="shared" si="2022"/>
        <v>0</v>
      </c>
      <c r="FA199" s="205">
        <f t="shared" si="2022"/>
        <v>0</v>
      </c>
    </row>
    <row r="200" spans="1:157" s="2" customFormat="1" ht="45" customHeight="1" x14ac:dyDescent="0.25">
      <c r="A200" s="122"/>
      <c r="B200" s="122">
        <v>154</v>
      </c>
      <c r="C200" s="123" t="s">
        <v>535</v>
      </c>
      <c r="D200" s="215" t="s">
        <v>536</v>
      </c>
      <c r="E200" s="125">
        <v>15030</v>
      </c>
      <c r="F200" s="126">
        <v>0.88</v>
      </c>
      <c r="G200" s="127"/>
      <c r="H200" s="128">
        <v>1</v>
      </c>
      <c r="I200" s="194"/>
      <c r="J200" s="183">
        <v>1.4</v>
      </c>
      <c r="K200" s="183">
        <v>1.68</v>
      </c>
      <c r="L200" s="183">
        <v>2.23</v>
      </c>
      <c r="M200" s="186">
        <v>2.57</v>
      </c>
      <c r="N200" s="130"/>
      <c r="O200" s="131">
        <f t="shared" ref="O200:Q202" si="2023">N200*$E200*$F200*$H200*$J200*O$11</f>
        <v>0</v>
      </c>
      <c r="P200" s="187"/>
      <c r="Q200" s="131">
        <f t="shared" si="2023"/>
        <v>0</v>
      </c>
      <c r="R200" s="131"/>
      <c r="S200" s="131">
        <v>0</v>
      </c>
      <c r="T200" s="131"/>
      <c r="U200" s="131"/>
      <c r="V200" s="132"/>
      <c r="W200" s="131">
        <f t="shared" ref="W200:W202" si="2024">V200*$E200*$F200*$H200*$J200*W$11</f>
        <v>0</v>
      </c>
      <c r="X200" s="130"/>
      <c r="Y200" s="131">
        <f t="shared" ref="Y200:Y202" si="2025">X200*$E200*$F200*$H200*$J200*Y$11</f>
        <v>0</v>
      </c>
      <c r="Z200" s="130"/>
      <c r="AA200" s="131">
        <f t="shared" ref="AA200:AA202" si="2026">Z200*$E200*$F200*$H200*$J200*AA$11</f>
        <v>0</v>
      </c>
      <c r="AB200" s="130"/>
      <c r="AC200" s="131">
        <f t="shared" ref="AC200:AC202" si="2027">AB200*$E200*$F200*$H200*$J200*AC$11</f>
        <v>0</v>
      </c>
      <c r="AD200" s="132"/>
      <c r="AE200" s="131">
        <f t="shared" ref="AE200:AE202" si="2028">AD200*$E200*$F200*$H200*$J200*AE$11</f>
        <v>0</v>
      </c>
      <c r="AF200" s="132"/>
      <c r="AG200" s="131">
        <f t="shared" ref="AG200:AG202" si="2029">AF200*$E200*$F200*$H200*$J200*AG$11</f>
        <v>0</v>
      </c>
      <c r="AH200" s="132"/>
      <c r="AI200" s="131">
        <f t="shared" ref="AI200:AI202" si="2030">AH200*$E200*$F200*$H200*$J200*AI$11</f>
        <v>0</v>
      </c>
      <c r="AJ200" s="132"/>
      <c r="AK200" s="132"/>
      <c r="AL200" s="132">
        <v>0</v>
      </c>
      <c r="AM200" s="132">
        <v>0</v>
      </c>
      <c r="AN200" s="130"/>
      <c r="AO200" s="131">
        <f t="shared" ref="AO200:AO202" si="2031">AN200*$E200*$F200*$H200*$J200*AO$11</f>
        <v>0</v>
      </c>
      <c r="AP200" s="132"/>
      <c r="AQ200" s="131">
        <f t="shared" ref="AQ200:AQ202" si="2032">AP200*$E200*$F200*$H200*$J200*AQ$11</f>
        <v>0</v>
      </c>
      <c r="AR200" s="130">
        <v>0</v>
      </c>
      <c r="AS200" s="131">
        <f t="shared" ref="AS200:AS202" si="2033">AR200*$E200*$F200*$H200*$J200*AS$11</f>
        <v>0</v>
      </c>
      <c r="AT200" s="130"/>
      <c r="AU200" s="131">
        <f t="shared" ref="AU200:AU202" si="2034">AT200*$E200*$F200*$H200*$J200*AU$11</f>
        <v>0</v>
      </c>
      <c r="AV200" s="132">
        <v>0</v>
      </c>
      <c r="AW200" s="131">
        <f t="shared" ref="AW200:AW202" si="2035">AV200*$E200*$F200*$H200*$J200*AW$11</f>
        <v>0</v>
      </c>
      <c r="AX200" s="132"/>
      <c r="AY200" s="131">
        <f t="shared" ref="AY200:AY202" si="2036">AX200*$E200*$F200*$H200*$J200*AY$11</f>
        <v>0</v>
      </c>
      <c r="AZ200" s="130"/>
      <c r="BA200" s="131">
        <f t="shared" ref="BA200:BA202" si="2037">AZ200*$E200*$F200*$H200*$J200*BA$11</f>
        <v>0</v>
      </c>
      <c r="BB200" s="130"/>
      <c r="BC200" s="131">
        <f t="shared" ref="BC200:BC202" si="2038">BB200*$E200*$F200*$H200*$J200*BC$11</f>
        <v>0</v>
      </c>
      <c r="BD200" s="130"/>
      <c r="BE200" s="131">
        <f t="shared" ref="BE200:BE202" si="2039">BD200*$E200*$F200*$H200*$J200*BE$11</f>
        <v>0</v>
      </c>
      <c r="BF200" s="130"/>
      <c r="BG200" s="131">
        <f t="shared" ref="BG200:BG202" si="2040">BF200*$E200*$F200*$H200*$J200*BG$11</f>
        <v>0</v>
      </c>
      <c r="BH200" s="130"/>
      <c r="BI200" s="131">
        <f t="shared" ref="BI200:BI202" si="2041">BH200*$E200*$F200*$H200*$J200*BI$11</f>
        <v>0</v>
      </c>
      <c r="BJ200" s="132">
        <v>0</v>
      </c>
      <c r="BK200" s="132">
        <v>0</v>
      </c>
      <c r="BL200" s="130"/>
      <c r="BM200" s="131">
        <f t="shared" ref="BM200:BM202" si="2042">BL200*$E200*$F200*$H200*$J200*BM$11</f>
        <v>0</v>
      </c>
      <c r="BN200" s="130"/>
      <c r="BO200" s="131">
        <f t="shared" ref="BO200:BO202" si="2043">BN200*$E200*$F200*$H200*$J200*BO$11</f>
        <v>0</v>
      </c>
      <c r="BP200" s="130"/>
      <c r="BQ200" s="131">
        <f t="shared" ref="BQ200:BQ202" si="2044">BP200*$E200*$F200*$H200*$J200*BQ$11</f>
        <v>0</v>
      </c>
      <c r="BR200" s="130"/>
      <c r="BS200" s="131">
        <f t="shared" ref="BS200:BS202" si="2045">BR200*$E200*$F200*$H200*$J200*BS$11</f>
        <v>0</v>
      </c>
      <c r="BT200" s="130"/>
      <c r="BU200" s="131">
        <f t="shared" ref="BU200:BU202" si="2046">BT200*$E200*$F200*$H200*$J200*BU$11</f>
        <v>0</v>
      </c>
      <c r="BV200" s="130"/>
      <c r="BW200" s="131">
        <f t="shared" ref="BW200:BW202" si="2047">BV200*$E200*$F200*$H200*$J200*BW$11</f>
        <v>0</v>
      </c>
      <c r="BX200" s="130"/>
      <c r="BY200" s="131">
        <f t="shared" ref="BY200:BY202" si="2048">BX200*$E200*$F200*$H200*$J200*BY$11</f>
        <v>0</v>
      </c>
      <c r="BZ200" s="130"/>
      <c r="CA200" s="131">
        <f t="shared" ref="CA200:CA202" si="2049">BZ200*$E200*$F200*$H200*$J200*CA$11</f>
        <v>0</v>
      </c>
      <c r="CB200" s="134"/>
      <c r="CC200" s="131">
        <f t="shared" ref="CC200:CE202" si="2050">CB200*$E200*$F200*$H200*$J200*CC$11</f>
        <v>0</v>
      </c>
      <c r="CD200" s="130"/>
      <c r="CE200" s="131">
        <f t="shared" si="2050"/>
        <v>0</v>
      </c>
      <c r="CF200" s="132">
        <v>0</v>
      </c>
      <c r="CG200" s="131">
        <f t="shared" ref="CG200:CG202" si="2051">CF200*$E200*$F200*$H200*$J200*CG$11</f>
        <v>0</v>
      </c>
      <c r="CH200" s="130"/>
      <c r="CI200" s="131">
        <f t="shared" ref="CI200:CI202" si="2052">CH200*$E200*$F200*$H200*$J200*CI$11</f>
        <v>0</v>
      </c>
      <c r="CJ200" s="130"/>
      <c r="CK200" s="131">
        <f t="shared" ref="CK200:CK202" si="2053">CJ200*$E200*$F200*$H200*$J200*CK$11</f>
        <v>0</v>
      </c>
      <c r="CL200" s="130"/>
      <c r="CM200" s="131">
        <f t="shared" ref="CM200:CM202" si="2054">CL200*$E200*$F200*$H200*$J200*CM$11</f>
        <v>0</v>
      </c>
      <c r="CN200" s="130"/>
      <c r="CO200" s="131">
        <f t="shared" ref="CO200:CO202" si="2055">CN200*$E200*$F200*$H200*$J200*CO$11</f>
        <v>0</v>
      </c>
      <c r="CP200" s="130"/>
      <c r="CQ200" s="135">
        <f>SUM(CP200*$E200*$F200*$H200*$K200*$CQ$11)</f>
        <v>0</v>
      </c>
      <c r="CR200" s="130"/>
      <c r="CS200" s="135">
        <f>SUM(CR200*$E200*$F200*$H200*$K200*$CQ$11)</f>
        <v>0</v>
      </c>
      <c r="CT200" s="130"/>
      <c r="CU200" s="135">
        <f t="shared" ref="CU200:CU202" si="2056">SUM(CT200*$E200*$F200*$H200*$K200*$CQ$11)</f>
        <v>0</v>
      </c>
      <c r="CV200" s="132"/>
      <c r="CW200" s="135">
        <f t="shared" ref="CW200:CW202" si="2057">SUM(CV200*$E200*$F200*$H200*$K200*$CQ$11)</f>
        <v>0</v>
      </c>
      <c r="CX200" s="132"/>
      <c r="CY200" s="135">
        <f t="shared" ref="CY200:CY202" si="2058">SUM(CX200*$E200*$F200*$H200*$K200*$CQ$11)</f>
        <v>0</v>
      </c>
      <c r="CZ200" s="132"/>
      <c r="DA200" s="135">
        <f t="shared" ref="DA200:DA202" si="2059">SUM(CZ200*$E200*$F200*$H200*$K200*$CQ$11)</f>
        <v>0</v>
      </c>
      <c r="DB200" s="130"/>
      <c r="DC200" s="135">
        <f t="shared" ref="DC200:DC202" si="2060">SUM(DB200*$E200*$F200*$H200*$K200*$CQ$11)</f>
        <v>0</v>
      </c>
      <c r="DD200" s="130"/>
      <c r="DE200" s="135">
        <f t="shared" ref="DE200:DE202" si="2061">SUM(DD200*$E200*$F200*$H200*$K200*$CQ$11)</f>
        <v>0</v>
      </c>
      <c r="DF200" s="130">
        <v>0</v>
      </c>
      <c r="DG200" s="135">
        <v>0</v>
      </c>
      <c r="DH200" s="132"/>
      <c r="DI200" s="135">
        <f t="shared" ref="DI200:DI202" si="2062">SUM(DH200*$E200*$F200*$H200*$K200*$CQ$11)</f>
        <v>0</v>
      </c>
      <c r="DJ200" s="130"/>
      <c r="DK200" s="135">
        <f t="shared" ref="DK200:DK202" si="2063">SUM(DJ200*$E200*$F200*$H200*$K200*$CQ$11)</f>
        <v>0</v>
      </c>
      <c r="DL200" s="130"/>
      <c r="DM200" s="135">
        <f t="shared" ref="DM200:DM202" si="2064">SUM(DL200*$E200*$F200*$H200*$K200*$CQ$11)</f>
        <v>0</v>
      </c>
      <c r="DN200" s="130"/>
      <c r="DO200" s="135">
        <f t="shared" ref="DO200:DO202" si="2065">SUM(DN200*$E200*$F200*$H200*$K200*$CQ$11)</f>
        <v>0</v>
      </c>
      <c r="DP200" s="130"/>
      <c r="DQ200" s="135">
        <f t="shared" ref="DQ200:DQ202" si="2066">SUM(DP200*$E200*$F200*$H200*$K200*$CQ$11)</f>
        <v>0</v>
      </c>
      <c r="DR200" s="130"/>
      <c r="DS200" s="135">
        <f t="shared" ref="DS200:DS202" si="2067">SUM(DR200*$E200*$F200*$H200*$K200*$CQ$11)</f>
        <v>0</v>
      </c>
      <c r="DT200" s="130"/>
      <c r="DU200" s="135">
        <f t="shared" ref="DU200:DU202" si="2068">SUM(DT200*$E200*$F200*$H200*$K200*$CQ$11)</f>
        <v>0</v>
      </c>
      <c r="DV200" s="130"/>
      <c r="DW200" s="135">
        <f t="shared" ref="DW200:DW202" si="2069">SUM(DV200*$E200*$F200*$H200*$K200*$CQ$11)</f>
        <v>0</v>
      </c>
      <c r="DX200" s="130"/>
      <c r="DY200" s="135">
        <f t="shared" ref="DY200:DY202" si="2070">SUM(DX200*$E200*$F200*$H200*$K200*$CQ$11)</f>
        <v>0</v>
      </c>
      <c r="DZ200" s="130"/>
      <c r="EA200" s="135">
        <f t="shared" ref="EA200:EA202" si="2071">SUM(DZ200*$E200*$F200*$H200*$L200*EC$11)</f>
        <v>0</v>
      </c>
      <c r="EB200" s="130"/>
      <c r="EC200" s="135">
        <f t="shared" ref="EC200:EC202" si="2072">SUM(EB200*$E200*$F200*$H200*$M200*EC$11)</f>
        <v>0</v>
      </c>
      <c r="ED200" s="130"/>
      <c r="EE200" s="131">
        <f t="shared" ref="EE200:EE202" si="2073">ED200*$E200*$F200*$H200*$J200*EE$11</f>
        <v>0</v>
      </c>
      <c r="EF200" s="130"/>
      <c r="EG200" s="131">
        <f t="shared" ref="EG200:EG202" si="2074">EF200*$E200*$F200*$H200*$J200*EG$11</f>
        <v>0</v>
      </c>
      <c r="EH200" s="130"/>
      <c r="EI200" s="132"/>
      <c r="EJ200" s="130"/>
      <c r="EK200" s="132"/>
      <c r="EL200" s="130"/>
      <c r="EM200" s="131">
        <f t="shared" ref="EM200:EM202" si="2075">EL200*$E200*$F200*$H200*$J200*EM$11</f>
        <v>0</v>
      </c>
      <c r="EN200" s="130"/>
      <c r="EO200" s="131">
        <f t="shared" ref="EO200:EO202" si="2076">EN200*$E200*$F200*$H200*$J200*EO$11</f>
        <v>0</v>
      </c>
      <c r="EP200" s="130"/>
      <c r="EQ200" s="132"/>
      <c r="ER200" s="136"/>
      <c r="ES200" s="136"/>
      <c r="ET200" s="151"/>
      <c r="EU200" s="151"/>
      <c r="EV200" s="151"/>
      <c r="EW200" s="151"/>
      <c r="EX200" s="151"/>
      <c r="EY200" s="151"/>
      <c r="EZ200" s="137">
        <f t="shared" ref="EZ200:FA202" si="2077">SUM(N200,P200,V200,X200,Z200,AB200,AD200,AF200,AH200,AJ200,AL200,AN200,AP200,AR200,AT200,AV200,AX200,AZ200,BB200,BD200,BF200,BH200,BJ200,BL200,BN200,BP200,BR200,BT200,BV200,BX200,BZ200,CB200,CD200,CF200,CH200,CJ200,CL200,CN200,CP200,CR200,CT200,CV200,CX200,CZ200,DB200,DD200,DF200,DH200,DJ200,DL200,DN200,DP200,DR200,DT200,DV200,DX200,DZ200,EB200,ED200,EF200,EH200,EJ200,EL200,EN200,EP200,ER200,ET200,EV200,EX200)</f>
        <v>0</v>
      </c>
      <c r="FA200" s="137">
        <f t="shared" si="2077"/>
        <v>0</v>
      </c>
    </row>
    <row r="201" spans="1:157" s="2" customFormat="1" ht="30" customHeight="1" x14ac:dyDescent="0.25">
      <c r="A201" s="122"/>
      <c r="B201" s="122">
        <v>155</v>
      </c>
      <c r="C201" s="123" t="s">
        <v>537</v>
      </c>
      <c r="D201" s="215" t="s">
        <v>538</v>
      </c>
      <c r="E201" s="125">
        <v>15030</v>
      </c>
      <c r="F201" s="126">
        <v>0.92</v>
      </c>
      <c r="G201" s="127"/>
      <c r="H201" s="128">
        <v>1</v>
      </c>
      <c r="I201" s="194"/>
      <c r="J201" s="183">
        <v>1.4</v>
      </c>
      <c r="K201" s="183">
        <v>1.68</v>
      </c>
      <c r="L201" s="183">
        <v>2.23</v>
      </c>
      <c r="M201" s="186">
        <v>2.57</v>
      </c>
      <c r="N201" s="130"/>
      <c r="O201" s="131">
        <f t="shared" si="2023"/>
        <v>0</v>
      </c>
      <c r="P201" s="187"/>
      <c r="Q201" s="131">
        <f t="shared" si="2023"/>
        <v>0</v>
      </c>
      <c r="R201" s="131"/>
      <c r="S201" s="131">
        <v>0</v>
      </c>
      <c r="T201" s="131"/>
      <c r="U201" s="131"/>
      <c r="V201" s="132"/>
      <c r="W201" s="131">
        <f t="shared" si="2024"/>
        <v>0</v>
      </c>
      <c r="X201" s="130"/>
      <c r="Y201" s="131">
        <f t="shared" si="2025"/>
        <v>0</v>
      </c>
      <c r="Z201" s="130"/>
      <c r="AA201" s="131">
        <f t="shared" si="2026"/>
        <v>0</v>
      </c>
      <c r="AB201" s="130"/>
      <c r="AC201" s="131">
        <f t="shared" si="2027"/>
        <v>0</v>
      </c>
      <c r="AD201" s="132"/>
      <c r="AE201" s="131">
        <f t="shared" si="2028"/>
        <v>0</v>
      </c>
      <c r="AF201" s="132"/>
      <c r="AG201" s="131">
        <f t="shared" si="2029"/>
        <v>0</v>
      </c>
      <c r="AH201" s="132"/>
      <c r="AI201" s="131">
        <f t="shared" si="2030"/>
        <v>0</v>
      </c>
      <c r="AJ201" s="132"/>
      <c r="AK201" s="132"/>
      <c r="AL201" s="132"/>
      <c r="AM201" s="132">
        <v>0</v>
      </c>
      <c r="AN201" s="130"/>
      <c r="AO201" s="131">
        <f t="shared" si="2031"/>
        <v>0</v>
      </c>
      <c r="AP201" s="132"/>
      <c r="AQ201" s="131">
        <f t="shared" si="2032"/>
        <v>0</v>
      </c>
      <c r="AR201" s="130"/>
      <c r="AS201" s="131">
        <f t="shared" si="2033"/>
        <v>0</v>
      </c>
      <c r="AT201" s="130"/>
      <c r="AU201" s="131">
        <f t="shared" si="2034"/>
        <v>0</v>
      </c>
      <c r="AV201" s="132"/>
      <c r="AW201" s="131">
        <f t="shared" si="2035"/>
        <v>0</v>
      </c>
      <c r="AX201" s="132"/>
      <c r="AY201" s="131">
        <f t="shared" si="2036"/>
        <v>0</v>
      </c>
      <c r="AZ201" s="130"/>
      <c r="BA201" s="131">
        <f t="shared" si="2037"/>
        <v>0</v>
      </c>
      <c r="BB201" s="130"/>
      <c r="BC201" s="131">
        <f t="shared" si="2038"/>
        <v>0</v>
      </c>
      <c r="BD201" s="130"/>
      <c r="BE201" s="131">
        <f t="shared" si="2039"/>
        <v>0</v>
      </c>
      <c r="BF201" s="130"/>
      <c r="BG201" s="131">
        <f t="shared" si="2040"/>
        <v>0</v>
      </c>
      <c r="BH201" s="130"/>
      <c r="BI201" s="131">
        <f t="shared" si="2041"/>
        <v>0</v>
      </c>
      <c r="BJ201" s="132">
        <v>0</v>
      </c>
      <c r="BK201" s="132">
        <v>0</v>
      </c>
      <c r="BL201" s="130"/>
      <c r="BM201" s="131">
        <f t="shared" si="2042"/>
        <v>0</v>
      </c>
      <c r="BN201" s="130"/>
      <c r="BO201" s="131">
        <f t="shared" si="2043"/>
        <v>0</v>
      </c>
      <c r="BP201" s="130"/>
      <c r="BQ201" s="131">
        <f t="shared" si="2044"/>
        <v>0</v>
      </c>
      <c r="BR201" s="130"/>
      <c r="BS201" s="131">
        <f t="shared" si="2045"/>
        <v>0</v>
      </c>
      <c r="BT201" s="130"/>
      <c r="BU201" s="131">
        <f t="shared" si="2046"/>
        <v>0</v>
      </c>
      <c r="BV201" s="130"/>
      <c r="BW201" s="131">
        <f t="shared" si="2047"/>
        <v>0</v>
      </c>
      <c r="BX201" s="130"/>
      <c r="BY201" s="131">
        <f t="shared" si="2048"/>
        <v>0</v>
      </c>
      <c r="BZ201" s="130"/>
      <c r="CA201" s="131">
        <f t="shared" si="2049"/>
        <v>0</v>
      </c>
      <c r="CB201" s="134"/>
      <c r="CC201" s="131">
        <f t="shared" si="2050"/>
        <v>0</v>
      </c>
      <c r="CD201" s="130"/>
      <c r="CE201" s="131">
        <f t="shared" si="2050"/>
        <v>0</v>
      </c>
      <c r="CF201" s="132"/>
      <c r="CG201" s="131">
        <f t="shared" si="2051"/>
        <v>0</v>
      </c>
      <c r="CH201" s="130"/>
      <c r="CI201" s="131">
        <f t="shared" si="2052"/>
        <v>0</v>
      </c>
      <c r="CJ201" s="130"/>
      <c r="CK201" s="131">
        <f t="shared" si="2053"/>
        <v>0</v>
      </c>
      <c r="CL201" s="130"/>
      <c r="CM201" s="131">
        <f t="shared" si="2054"/>
        <v>0</v>
      </c>
      <c r="CN201" s="130"/>
      <c r="CO201" s="131">
        <f t="shared" si="2055"/>
        <v>0</v>
      </c>
      <c r="CP201" s="130"/>
      <c r="CQ201" s="135">
        <f>SUM(CP201*$E201*$F201*$H201*$K201*$CQ$11)</f>
        <v>0</v>
      </c>
      <c r="CR201" s="130"/>
      <c r="CS201" s="135">
        <f>SUM(CR201*$E201*$F201*$H201*$K201*$CQ$11)</f>
        <v>0</v>
      </c>
      <c r="CT201" s="130"/>
      <c r="CU201" s="135">
        <f t="shared" si="2056"/>
        <v>0</v>
      </c>
      <c r="CV201" s="132"/>
      <c r="CW201" s="135">
        <f t="shared" si="2057"/>
        <v>0</v>
      </c>
      <c r="CX201" s="132"/>
      <c r="CY201" s="135">
        <f t="shared" si="2058"/>
        <v>0</v>
      </c>
      <c r="CZ201" s="132"/>
      <c r="DA201" s="135">
        <f t="shared" si="2059"/>
        <v>0</v>
      </c>
      <c r="DB201" s="130"/>
      <c r="DC201" s="135">
        <f t="shared" si="2060"/>
        <v>0</v>
      </c>
      <c r="DD201" s="130"/>
      <c r="DE201" s="135">
        <f t="shared" si="2061"/>
        <v>0</v>
      </c>
      <c r="DF201" s="130">
        <v>0</v>
      </c>
      <c r="DG201" s="135">
        <v>0</v>
      </c>
      <c r="DH201" s="132"/>
      <c r="DI201" s="135">
        <f t="shared" si="2062"/>
        <v>0</v>
      </c>
      <c r="DJ201" s="130"/>
      <c r="DK201" s="135">
        <f t="shared" si="2063"/>
        <v>0</v>
      </c>
      <c r="DL201" s="130"/>
      <c r="DM201" s="135">
        <f t="shared" si="2064"/>
        <v>0</v>
      </c>
      <c r="DN201" s="130"/>
      <c r="DO201" s="135">
        <f t="shared" si="2065"/>
        <v>0</v>
      </c>
      <c r="DP201" s="130"/>
      <c r="DQ201" s="135">
        <f t="shared" si="2066"/>
        <v>0</v>
      </c>
      <c r="DR201" s="130"/>
      <c r="DS201" s="135">
        <f t="shared" si="2067"/>
        <v>0</v>
      </c>
      <c r="DT201" s="130"/>
      <c r="DU201" s="135">
        <f t="shared" si="2068"/>
        <v>0</v>
      </c>
      <c r="DV201" s="130"/>
      <c r="DW201" s="135">
        <f t="shared" si="2069"/>
        <v>0</v>
      </c>
      <c r="DX201" s="130"/>
      <c r="DY201" s="135">
        <f t="shared" si="2070"/>
        <v>0</v>
      </c>
      <c r="DZ201" s="130"/>
      <c r="EA201" s="135">
        <f t="shared" si="2071"/>
        <v>0</v>
      </c>
      <c r="EB201" s="130"/>
      <c r="EC201" s="135">
        <f t="shared" si="2072"/>
        <v>0</v>
      </c>
      <c r="ED201" s="130"/>
      <c r="EE201" s="131">
        <f t="shared" si="2073"/>
        <v>0</v>
      </c>
      <c r="EF201" s="130"/>
      <c r="EG201" s="131">
        <f t="shared" si="2074"/>
        <v>0</v>
      </c>
      <c r="EH201" s="130"/>
      <c r="EI201" s="132"/>
      <c r="EJ201" s="130"/>
      <c r="EK201" s="132"/>
      <c r="EL201" s="130"/>
      <c r="EM201" s="131">
        <f t="shared" si="2075"/>
        <v>0</v>
      </c>
      <c r="EN201" s="130"/>
      <c r="EO201" s="131">
        <f t="shared" si="2076"/>
        <v>0</v>
      </c>
      <c r="EP201" s="130"/>
      <c r="EQ201" s="132"/>
      <c r="ER201" s="136"/>
      <c r="ES201" s="136"/>
      <c r="ET201" s="151"/>
      <c r="EU201" s="151"/>
      <c r="EV201" s="151"/>
      <c r="EW201" s="151"/>
      <c r="EX201" s="151"/>
      <c r="EY201" s="151"/>
      <c r="EZ201" s="137">
        <f t="shared" si="2077"/>
        <v>0</v>
      </c>
      <c r="FA201" s="137">
        <f t="shared" si="2077"/>
        <v>0</v>
      </c>
    </row>
    <row r="202" spans="1:157" s="2" customFormat="1" ht="30" customHeight="1" x14ac:dyDescent="0.25">
      <c r="A202" s="122"/>
      <c r="B202" s="122">
        <v>156</v>
      </c>
      <c r="C202" s="123" t="s">
        <v>539</v>
      </c>
      <c r="D202" s="215" t="s">
        <v>540</v>
      </c>
      <c r="E202" s="125">
        <v>15030</v>
      </c>
      <c r="F202" s="126">
        <v>1.56</v>
      </c>
      <c r="G202" s="127"/>
      <c r="H202" s="128">
        <v>1</v>
      </c>
      <c r="I202" s="194"/>
      <c r="J202" s="183">
        <v>1.4</v>
      </c>
      <c r="K202" s="183">
        <v>1.68</v>
      </c>
      <c r="L202" s="183">
        <v>2.23</v>
      </c>
      <c r="M202" s="186">
        <v>2.57</v>
      </c>
      <c r="N202" s="130"/>
      <c r="O202" s="131">
        <f t="shared" si="2023"/>
        <v>0</v>
      </c>
      <c r="P202" s="187"/>
      <c r="Q202" s="131">
        <f t="shared" si="2023"/>
        <v>0</v>
      </c>
      <c r="R202" s="131"/>
      <c r="S202" s="131">
        <v>0</v>
      </c>
      <c r="T202" s="131"/>
      <c r="U202" s="131"/>
      <c r="V202" s="132"/>
      <c r="W202" s="131">
        <f t="shared" si="2024"/>
        <v>0</v>
      </c>
      <c r="X202" s="130"/>
      <c r="Y202" s="131">
        <f t="shared" si="2025"/>
        <v>0</v>
      </c>
      <c r="Z202" s="130"/>
      <c r="AA202" s="131">
        <f t="shared" si="2026"/>
        <v>0</v>
      </c>
      <c r="AB202" s="130"/>
      <c r="AC202" s="131">
        <f t="shared" si="2027"/>
        <v>0</v>
      </c>
      <c r="AD202" s="132"/>
      <c r="AE202" s="131">
        <f t="shared" si="2028"/>
        <v>0</v>
      </c>
      <c r="AF202" s="132"/>
      <c r="AG202" s="131">
        <f t="shared" si="2029"/>
        <v>0</v>
      </c>
      <c r="AH202" s="132"/>
      <c r="AI202" s="131">
        <f t="shared" si="2030"/>
        <v>0</v>
      </c>
      <c r="AJ202" s="132"/>
      <c r="AK202" s="132"/>
      <c r="AL202" s="132"/>
      <c r="AM202" s="132">
        <v>0</v>
      </c>
      <c r="AN202" s="130"/>
      <c r="AO202" s="131">
        <f t="shared" si="2031"/>
        <v>0</v>
      </c>
      <c r="AP202" s="132"/>
      <c r="AQ202" s="131">
        <f t="shared" si="2032"/>
        <v>0</v>
      </c>
      <c r="AR202" s="130"/>
      <c r="AS202" s="131">
        <f t="shared" si="2033"/>
        <v>0</v>
      </c>
      <c r="AT202" s="151"/>
      <c r="AU202" s="131">
        <f t="shared" si="2034"/>
        <v>0</v>
      </c>
      <c r="AV202" s="132"/>
      <c r="AW202" s="131">
        <f t="shared" si="2035"/>
        <v>0</v>
      </c>
      <c r="AX202" s="132"/>
      <c r="AY202" s="131">
        <f t="shared" si="2036"/>
        <v>0</v>
      </c>
      <c r="AZ202" s="130"/>
      <c r="BA202" s="131">
        <f t="shared" si="2037"/>
        <v>0</v>
      </c>
      <c r="BB202" s="130"/>
      <c r="BC202" s="131">
        <f t="shared" si="2038"/>
        <v>0</v>
      </c>
      <c r="BD202" s="130"/>
      <c r="BE202" s="131">
        <f t="shared" si="2039"/>
        <v>0</v>
      </c>
      <c r="BF202" s="130"/>
      <c r="BG202" s="131">
        <f t="shared" si="2040"/>
        <v>0</v>
      </c>
      <c r="BH202" s="130"/>
      <c r="BI202" s="131">
        <f t="shared" si="2041"/>
        <v>0</v>
      </c>
      <c r="BJ202" s="132">
        <v>0</v>
      </c>
      <c r="BK202" s="132">
        <v>0</v>
      </c>
      <c r="BL202" s="130"/>
      <c r="BM202" s="131">
        <f t="shared" si="2042"/>
        <v>0</v>
      </c>
      <c r="BN202" s="130"/>
      <c r="BO202" s="131">
        <f t="shared" si="2043"/>
        <v>0</v>
      </c>
      <c r="BP202" s="130"/>
      <c r="BQ202" s="131">
        <f t="shared" si="2044"/>
        <v>0</v>
      </c>
      <c r="BR202" s="130"/>
      <c r="BS202" s="131">
        <f t="shared" si="2045"/>
        <v>0</v>
      </c>
      <c r="BT202" s="130"/>
      <c r="BU202" s="131">
        <f t="shared" si="2046"/>
        <v>0</v>
      </c>
      <c r="BV202" s="130"/>
      <c r="BW202" s="131">
        <f t="shared" si="2047"/>
        <v>0</v>
      </c>
      <c r="BX202" s="130"/>
      <c r="BY202" s="131">
        <f t="shared" si="2048"/>
        <v>0</v>
      </c>
      <c r="BZ202" s="130"/>
      <c r="CA202" s="131">
        <f t="shared" si="2049"/>
        <v>0</v>
      </c>
      <c r="CB202" s="134"/>
      <c r="CC202" s="131">
        <f t="shared" si="2050"/>
        <v>0</v>
      </c>
      <c r="CD202" s="130"/>
      <c r="CE202" s="131">
        <f t="shared" si="2050"/>
        <v>0</v>
      </c>
      <c r="CF202" s="132"/>
      <c r="CG202" s="131">
        <f t="shared" si="2051"/>
        <v>0</v>
      </c>
      <c r="CH202" s="130"/>
      <c r="CI202" s="131">
        <f t="shared" si="2052"/>
        <v>0</v>
      </c>
      <c r="CJ202" s="130"/>
      <c r="CK202" s="131">
        <f t="shared" si="2053"/>
        <v>0</v>
      </c>
      <c r="CL202" s="130"/>
      <c r="CM202" s="131">
        <f t="shared" si="2054"/>
        <v>0</v>
      </c>
      <c r="CN202" s="130"/>
      <c r="CO202" s="131">
        <f t="shared" si="2055"/>
        <v>0</v>
      </c>
      <c r="CP202" s="130"/>
      <c r="CQ202" s="135">
        <f>SUM(CP202*$E202*$F202*$H202*$K202*$CQ$11)</f>
        <v>0</v>
      </c>
      <c r="CR202" s="130"/>
      <c r="CS202" s="135">
        <f>SUM(CR202*$E202*$F202*$H202*$K202*$CQ$11)</f>
        <v>0</v>
      </c>
      <c r="CT202" s="130"/>
      <c r="CU202" s="135">
        <f t="shared" si="2056"/>
        <v>0</v>
      </c>
      <c r="CV202" s="132"/>
      <c r="CW202" s="135">
        <f t="shared" si="2057"/>
        <v>0</v>
      </c>
      <c r="CX202" s="132"/>
      <c r="CY202" s="135">
        <f t="shared" si="2058"/>
        <v>0</v>
      </c>
      <c r="CZ202" s="132"/>
      <c r="DA202" s="135">
        <f t="shared" si="2059"/>
        <v>0</v>
      </c>
      <c r="DB202" s="130"/>
      <c r="DC202" s="135">
        <f t="shared" si="2060"/>
        <v>0</v>
      </c>
      <c r="DD202" s="130"/>
      <c r="DE202" s="135">
        <f t="shared" si="2061"/>
        <v>0</v>
      </c>
      <c r="DF202" s="130">
        <v>0</v>
      </c>
      <c r="DG202" s="135">
        <v>0</v>
      </c>
      <c r="DH202" s="132"/>
      <c r="DI202" s="135">
        <f t="shared" si="2062"/>
        <v>0</v>
      </c>
      <c r="DJ202" s="130"/>
      <c r="DK202" s="135">
        <f t="shared" si="2063"/>
        <v>0</v>
      </c>
      <c r="DL202" s="130"/>
      <c r="DM202" s="135">
        <f t="shared" si="2064"/>
        <v>0</v>
      </c>
      <c r="DN202" s="130"/>
      <c r="DO202" s="135">
        <f t="shared" si="2065"/>
        <v>0</v>
      </c>
      <c r="DP202" s="130"/>
      <c r="DQ202" s="135">
        <f t="shared" si="2066"/>
        <v>0</v>
      </c>
      <c r="DR202" s="130"/>
      <c r="DS202" s="135">
        <f t="shared" si="2067"/>
        <v>0</v>
      </c>
      <c r="DT202" s="130"/>
      <c r="DU202" s="135">
        <f t="shared" si="2068"/>
        <v>0</v>
      </c>
      <c r="DV202" s="130"/>
      <c r="DW202" s="135">
        <f t="shared" si="2069"/>
        <v>0</v>
      </c>
      <c r="DX202" s="130"/>
      <c r="DY202" s="135">
        <f t="shared" si="2070"/>
        <v>0</v>
      </c>
      <c r="DZ202" s="130"/>
      <c r="EA202" s="135">
        <f t="shared" si="2071"/>
        <v>0</v>
      </c>
      <c r="EB202" s="130"/>
      <c r="EC202" s="135">
        <f t="shared" si="2072"/>
        <v>0</v>
      </c>
      <c r="ED202" s="151"/>
      <c r="EE202" s="131">
        <f t="shared" si="2073"/>
        <v>0</v>
      </c>
      <c r="EF202" s="130"/>
      <c r="EG202" s="131">
        <f t="shared" si="2074"/>
        <v>0</v>
      </c>
      <c r="EH202" s="130"/>
      <c r="EI202" s="132"/>
      <c r="EJ202" s="130"/>
      <c r="EK202" s="132"/>
      <c r="EL202" s="130"/>
      <c r="EM202" s="131">
        <f t="shared" si="2075"/>
        <v>0</v>
      </c>
      <c r="EN202" s="130"/>
      <c r="EO202" s="131">
        <f t="shared" si="2076"/>
        <v>0</v>
      </c>
      <c r="EP202" s="130"/>
      <c r="EQ202" s="132"/>
      <c r="ER202" s="136"/>
      <c r="ES202" s="136"/>
      <c r="ET202" s="151"/>
      <c r="EU202" s="151"/>
      <c r="EV202" s="151"/>
      <c r="EW202" s="151"/>
      <c r="EX202" s="151"/>
      <c r="EY202" s="151"/>
      <c r="EZ202" s="137">
        <f t="shared" si="2077"/>
        <v>0</v>
      </c>
      <c r="FA202" s="137">
        <f t="shared" si="2077"/>
        <v>0</v>
      </c>
    </row>
    <row r="203" spans="1:157" s="119" customFormat="1" ht="15" customHeight="1" x14ac:dyDescent="0.25">
      <c r="A203" s="112">
        <v>35</v>
      </c>
      <c r="B203" s="112"/>
      <c r="C203" s="192" t="s">
        <v>541</v>
      </c>
      <c r="D203" s="216" t="s">
        <v>542</v>
      </c>
      <c r="E203" s="125">
        <v>15030</v>
      </c>
      <c r="F203" s="190"/>
      <c r="G203" s="127"/>
      <c r="H203" s="115"/>
      <c r="I203" s="177"/>
      <c r="J203" s="191">
        <v>1.4</v>
      </c>
      <c r="K203" s="191">
        <v>1.68</v>
      </c>
      <c r="L203" s="191">
        <v>2.23</v>
      </c>
      <c r="M203" s="179">
        <v>2.57</v>
      </c>
      <c r="N203" s="159">
        <f t="shared" ref="N203:BY203" si="2078">SUM(N204:N207)</f>
        <v>0</v>
      </c>
      <c r="O203" s="159">
        <f t="shared" si="2078"/>
        <v>0</v>
      </c>
      <c r="P203" s="159">
        <f t="shared" si="2078"/>
        <v>0</v>
      </c>
      <c r="Q203" s="159">
        <f t="shared" si="2078"/>
        <v>0</v>
      </c>
      <c r="R203" s="159">
        <v>0</v>
      </c>
      <c r="S203" s="159">
        <v>0</v>
      </c>
      <c r="T203" s="159">
        <v>0</v>
      </c>
      <c r="U203" s="159">
        <v>0</v>
      </c>
      <c r="V203" s="159">
        <f t="shared" si="2078"/>
        <v>0</v>
      </c>
      <c r="W203" s="159">
        <f t="shared" si="2078"/>
        <v>0</v>
      </c>
      <c r="X203" s="159">
        <f t="shared" si="2078"/>
        <v>0</v>
      </c>
      <c r="Y203" s="159">
        <f t="shared" si="2078"/>
        <v>0</v>
      </c>
      <c r="Z203" s="159">
        <f t="shared" si="2078"/>
        <v>0</v>
      </c>
      <c r="AA203" s="159">
        <f t="shared" si="2078"/>
        <v>0</v>
      </c>
      <c r="AB203" s="159">
        <f t="shared" si="2078"/>
        <v>0</v>
      </c>
      <c r="AC203" s="159">
        <f t="shared" si="2078"/>
        <v>0</v>
      </c>
      <c r="AD203" s="159">
        <f t="shared" si="2078"/>
        <v>26</v>
      </c>
      <c r="AE203" s="159">
        <f t="shared" si="2078"/>
        <v>590859.36</v>
      </c>
      <c r="AF203" s="159">
        <f t="shared" si="2078"/>
        <v>0</v>
      </c>
      <c r="AG203" s="159">
        <f t="shared" si="2078"/>
        <v>0</v>
      </c>
      <c r="AH203" s="159">
        <f t="shared" si="2078"/>
        <v>150</v>
      </c>
      <c r="AI203" s="159">
        <f t="shared" si="2078"/>
        <v>3408804</v>
      </c>
      <c r="AJ203" s="159">
        <f t="shared" si="2078"/>
        <v>0</v>
      </c>
      <c r="AK203" s="159">
        <f t="shared" si="2078"/>
        <v>0</v>
      </c>
      <c r="AL203" s="159">
        <f t="shared" si="2078"/>
        <v>15</v>
      </c>
      <c r="AM203" s="159">
        <f t="shared" si="2078"/>
        <v>409056.48000000004</v>
      </c>
      <c r="AN203" s="159">
        <f t="shared" si="2078"/>
        <v>0</v>
      </c>
      <c r="AO203" s="159">
        <f t="shared" si="2078"/>
        <v>0</v>
      </c>
      <c r="AP203" s="159">
        <f t="shared" si="2078"/>
        <v>0</v>
      </c>
      <c r="AQ203" s="159">
        <f t="shared" si="2078"/>
        <v>0</v>
      </c>
      <c r="AR203" s="159">
        <f t="shared" si="2078"/>
        <v>0</v>
      </c>
      <c r="AS203" s="159">
        <f t="shared" si="2078"/>
        <v>0</v>
      </c>
      <c r="AT203" s="159">
        <f t="shared" si="2078"/>
        <v>5</v>
      </c>
      <c r="AU203" s="159">
        <f t="shared" si="2078"/>
        <v>271441.8</v>
      </c>
      <c r="AV203" s="159">
        <f t="shared" si="2078"/>
        <v>0</v>
      </c>
      <c r="AW203" s="159">
        <f t="shared" si="2078"/>
        <v>0</v>
      </c>
      <c r="AX203" s="159">
        <f t="shared" si="2078"/>
        <v>0</v>
      </c>
      <c r="AY203" s="159">
        <f t="shared" si="2078"/>
        <v>0</v>
      </c>
      <c r="AZ203" s="159">
        <f t="shared" si="2078"/>
        <v>0</v>
      </c>
      <c r="BA203" s="159">
        <f t="shared" si="2078"/>
        <v>0</v>
      </c>
      <c r="BB203" s="159">
        <f t="shared" si="2078"/>
        <v>250</v>
      </c>
      <c r="BC203" s="159">
        <f t="shared" si="2078"/>
        <v>5681340</v>
      </c>
      <c r="BD203" s="159">
        <f t="shared" si="2078"/>
        <v>350</v>
      </c>
      <c r="BE203" s="159">
        <f t="shared" si="2078"/>
        <v>7953875.9999999991</v>
      </c>
      <c r="BF203" s="159">
        <f t="shared" si="2078"/>
        <v>394</v>
      </c>
      <c r="BG203" s="159">
        <f t="shared" si="2078"/>
        <v>8953791.8399999999</v>
      </c>
      <c r="BH203" s="159">
        <f t="shared" si="2078"/>
        <v>3</v>
      </c>
      <c r="BI203" s="159">
        <f t="shared" si="2078"/>
        <v>68176.08</v>
      </c>
      <c r="BJ203" s="121">
        <v>4</v>
      </c>
      <c r="BK203" s="121">
        <v>90901.440000000002</v>
      </c>
      <c r="BL203" s="159">
        <f t="shared" si="2078"/>
        <v>350</v>
      </c>
      <c r="BM203" s="159">
        <f t="shared" si="2078"/>
        <v>7953875.9999999991</v>
      </c>
      <c r="BN203" s="159">
        <f t="shared" si="2078"/>
        <v>142</v>
      </c>
      <c r="BO203" s="159">
        <f t="shared" si="2078"/>
        <v>3233944.9800000004</v>
      </c>
      <c r="BP203" s="159">
        <f t="shared" si="2078"/>
        <v>124</v>
      </c>
      <c r="BQ203" s="159">
        <f t="shared" si="2078"/>
        <v>2817944.64</v>
      </c>
      <c r="BR203" s="159">
        <f t="shared" si="2078"/>
        <v>0</v>
      </c>
      <c r="BS203" s="159">
        <f t="shared" si="2078"/>
        <v>0</v>
      </c>
      <c r="BT203" s="159">
        <f t="shared" si="2078"/>
        <v>0</v>
      </c>
      <c r="BU203" s="159">
        <f t="shared" si="2078"/>
        <v>0</v>
      </c>
      <c r="BV203" s="159">
        <f t="shared" si="2078"/>
        <v>0</v>
      </c>
      <c r="BW203" s="159">
        <f t="shared" si="2078"/>
        <v>0</v>
      </c>
      <c r="BX203" s="159">
        <f t="shared" si="2078"/>
        <v>0</v>
      </c>
      <c r="BY203" s="159">
        <f t="shared" si="2078"/>
        <v>0</v>
      </c>
      <c r="BZ203" s="159">
        <f t="shared" ref="BZ203:EK203" si="2079">SUM(BZ204:BZ207)</f>
        <v>10</v>
      </c>
      <c r="CA203" s="159">
        <f t="shared" si="2079"/>
        <v>227253.59999999998</v>
      </c>
      <c r="CB203" s="159">
        <f t="shared" si="2079"/>
        <v>10</v>
      </c>
      <c r="CC203" s="159">
        <f t="shared" si="2079"/>
        <v>227253.59999999998</v>
      </c>
      <c r="CD203" s="159">
        <f t="shared" si="2079"/>
        <v>67</v>
      </c>
      <c r="CE203" s="159">
        <f t="shared" si="2079"/>
        <v>1536486.8399999999</v>
      </c>
      <c r="CF203" s="159">
        <f t="shared" si="2079"/>
        <v>175</v>
      </c>
      <c r="CG203" s="159">
        <f t="shared" si="2079"/>
        <v>3976937.9999999995</v>
      </c>
      <c r="CH203" s="159">
        <f t="shared" si="2079"/>
        <v>42</v>
      </c>
      <c r="CI203" s="159">
        <f t="shared" si="2079"/>
        <v>954465.12</v>
      </c>
      <c r="CJ203" s="159">
        <f t="shared" si="2079"/>
        <v>0</v>
      </c>
      <c r="CK203" s="159">
        <f t="shared" si="2079"/>
        <v>0</v>
      </c>
      <c r="CL203" s="159">
        <f t="shared" si="2079"/>
        <v>30</v>
      </c>
      <c r="CM203" s="159">
        <f t="shared" si="2079"/>
        <v>681760.8</v>
      </c>
      <c r="CN203" s="159">
        <f t="shared" si="2079"/>
        <v>80</v>
      </c>
      <c r="CO203" s="159">
        <f t="shared" si="2079"/>
        <v>1845804.24</v>
      </c>
      <c r="CP203" s="180">
        <f t="shared" si="2079"/>
        <v>0</v>
      </c>
      <c r="CQ203" s="159">
        <f t="shared" si="2079"/>
        <v>0</v>
      </c>
      <c r="CR203" s="180">
        <f t="shared" si="2079"/>
        <v>0</v>
      </c>
      <c r="CS203" s="159">
        <f t="shared" si="2079"/>
        <v>0</v>
      </c>
      <c r="CT203" s="159">
        <f t="shared" si="2079"/>
        <v>0</v>
      </c>
      <c r="CU203" s="159">
        <f t="shared" si="2079"/>
        <v>0</v>
      </c>
      <c r="CV203" s="159">
        <f t="shared" si="2079"/>
        <v>170</v>
      </c>
      <c r="CW203" s="159">
        <f t="shared" si="2079"/>
        <v>4635973.4399999995</v>
      </c>
      <c r="CX203" s="159">
        <f t="shared" si="2079"/>
        <v>0</v>
      </c>
      <c r="CY203" s="159">
        <f t="shared" si="2079"/>
        <v>0</v>
      </c>
      <c r="CZ203" s="159">
        <f t="shared" si="2079"/>
        <v>0</v>
      </c>
      <c r="DA203" s="159">
        <f t="shared" si="2079"/>
        <v>0</v>
      </c>
      <c r="DB203" s="159">
        <f t="shared" si="2079"/>
        <v>20</v>
      </c>
      <c r="DC203" s="159">
        <f t="shared" si="2079"/>
        <v>545408.64</v>
      </c>
      <c r="DD203" s="159">
        <f t="shared" si="2079"/>
        <v>0</v>
      </c>
      <c r="DE203" s="159">
        <f t="shared" si="2079"/>
        <v>0</v>
      </c>
      <c r="DF203" s="180">
        <v>34</v>
      </c>
      <c r="DG203" s="159">
        <v>927194.62000000069</v>
      </c>
      <c r="DH203" s="159">
        <f t="shared" si="2079"/>
        <v>92</v>
      </c>
      <c r="DI203" s="159">
        <f t="shared" si="2079"/>
        <v>2508879.7439999999</v>
      </c>
      <c r="DJ203" s="159">
        <f t="shared" si="2079"/>
        <v>50</v>
      </c>
      <c r="DK203" s="159">
        <f t="shared" si="2079"/>
        <v>1363521.5999999999</v>
      </c>
      <c r="DL203" s="159">
        <f t="shared" si="2079"/>
        <v>26</v>
      </c>
      <c r="DM203" s="159">
        <f t="shared" si="2079"/>
        <v>709031.23199999996</v>
      </c>
      <c r="DN203" s="159">
        <f t="shared" si="2079"/>
        <v>52</v>
      </c>
      <c r="DO203" s="159">
        <f t="shared" si="2079"/>
        <v>1459725.6240000001</v>
      </c>
      <c r="DP203" s="159">
        <f t="shared" si="2079"/>
        <v>50</v>
      </c>
      <c r="DQ203" s="159">
        <f t="shared" si="2079"/>
        <v>1363521.5999999999</v>
      </c>
      <c r="DR203" s="159">
        <f t="shared" si="2079"/>
        <v>55</v>
      </c>
      <c r="DS203" s="159">
        <f t="shared" si="2079"/>
        <v>1499873.7600000002</v>
      </c>
      <c r="DT203" s="159">
        <f t="shared" si="2079"/>
        <v>40</v>
      </c>
      <c r="DU203" s="159">
        <f t="shared" si="2079"/>
        <v>1090817.28</v>
      </c>
      <c r="DV203" s="159">
        <f t="shared" si="2079"/>
        <v>5</v>
      </c>
      <c r="DW203" s="159">
        <f t="shared" si="2079"/>
        <v>144684.79200000002</v>
      </c>
      <c r="DX203" s="159">
        <f t="shared" si="2079"/>
        <v>0</v>
      </c>
      <c r="DY203" s="159">
        <f t="shared" si="2079"/>
        <v>0</v>
      </c>
      <c r="DZ203" s="159">
        <f t="shared" si="2079"/>
        <v>0</v>
      </c>
      <c r="EA203" s="159">
        <f t="shared" si="2079"/>
        <v>0</v>
      </c>
      <c r="EB203" s="159">
        <f t="shared" si="2079"/>
        <v>3</v>
      </c>
      <c r="EC203" s="159">
        <f t="shared" si="2079"/>
        <v>125151.804</v>
      </c>
      <c r="ED203" s="159">
        <f t="shared" si="2079"/>
        <v>0</v>
      </c>
      <c r="EE203" s="159">
        <f t="shared" si="2079"/>
        <v>0</v>
      </c>
      <c r="EF203" s="159">
        <f t="shared" si="2079"/>
        <v>1</v>
      </c>
      <c r="EG203" s="159">
        <f t="shared" si="2079"/>
        <v>22725.360000000001</v>
      </c>
      <c r="EH203" s="159">
        <f t="shared" si="2079"/>
        <v>0</v>
      </c>
      <c r="EI203" s="159">
        <f t="shared" si="2079"/>
        <v>0</v>
      </c>
      <c r="EJ203" s="159">
        <f t="shared" si="2079"/>
        <v>0</v>
      </c>
      <c r="EK203" s="159">
        <f t="shared" si="2079"/>
        <v>0</v>
      </c>
      <c r="EL203" s="159">
        <f t="shared" ref="EL203:FA203" si="2080">SUM(EL204:EL207)</f>
        <v>0</v>
      </c>
      <c r="EM203" s="159">
        <f t="shared" si="2080"/>
        <v>0</v>
      </c>
      <c r="EN203" s="159">
        <f t="shared" si="2080"/>
        <v>0</v>
      </c>
      <c r="EO203" s="159">
        <f t="shared" si="2080"/>
        <v>0</v>
      </c>
      <c r="EP203" s="159">
        <f t="shared" si="2080"/>
        <v>0</v>
      </c>
      <c r="EQ203" s="159">
        <f t="shared" si="2080"/>
        <v>0</v>
      </c>
      <c r="ER203" s="159">
        <f t="shared" si="2080"/>
        <v>0</v>
      </c>
      <c r="ES203" s="159">
        <f t="shared" si="2080"/>
        <v>0</v>
      </c>
      <c r="ET203" s="159">
        <f t="shared" si="2080"/>
        <v>0</v>
      </c>
      <c r="EU203" s="159">
        <f t="shared" si="2080"/>
        <v>0</v>
      </c>
      <c r="EV203" s="159">
        <f t="shared" si="2080"/>
        <v>0</v>
      </c>
      <c r="EW203" s="159">
        <f t="shared" si="2080"/>
        <v>0</v>
      </c>
      <c r="EX203" s="159"/>
      <c r="EY203" s="159"/>
      <c r="EZ203" s="159">
        <f t="shared" si="2080"/>
        <v>2825</v>
      </c>
      <c r="FA203" s="159">
        <f t="shared" si="2080"/>
        <v>67280484.315999985</v>
      </c>
    </row>
    <row r="204" spans="1:157" s="2" customFormat="1" ht="30" customHeight="1" x14ac:dyDescent="0.25">
      <c r="A204" s="122"/>
      <c r="B204" s="122">
        <v>157</v>
      </c>
      <c r="C204" s="123" t="s">
        <v>543</v>
      </c>
      <c r="D204" s="217" t="s">
        <v>544</v>
      </c>
      <c r="E204" s="125">
        <v>15030</v>
      </c>
      <c r="F204" s="126">
        <v>1.08</v>
      </c>
      <c r="G204" s="127"/>
      <c r="H204" s="128">
        <v>1</v>
      </c>
      <c r="I204" s="194"/>
      <c r="J204" s="183">
        <v>1.4</v>
      </c>
      <c r="K204" s="183">
        <v>1.68</v>
      </c>
      <c r="L204" s="183">
        <v>2.23</v>
      </c>
      <c r="M204" s="186">
        <v>2.57</v>
      </c>
      <c r="N204" s="130"/>
      <c r="O204" s="131">
        <f t="shared" ref="O204:Q207" si="2081">N204*$E204*$F204*$H204*$J204*O$11</f>
        <v>0</v>
      </c>
      <c r="P204" s="228"/>
      <c r="Q204" s="131">
        <f t="shared" si="2081"/>
        <v>0</v>
      </c>
      <c r="R204" s="131"/>
      <c r="S204" s="131">
        <v>0</v>
      </c>
      <c r="T204" s="131"/>
      <c r="U204" s="131"/>
      <c r="V204" s="132"/>
      <c r="W204" s="131">
        <f t="shared" ref="W204:W207" si="2082">V204*$E204*$F204*$H204*$J204*W$11</f>
        <v>0</v>
      </c>
      <c r="X204" s="130"/>
      <c r="Y204" s="131">
        <f t="shared" ref="Y204:Y207" si="2083">X204*$E204*$F204*$H204*$J204*Y$11</f>
        <v>0</v>
      </c>
      <c r="Z204" s="130"/>
      <c r="AA204" s="131">
        <f t="shared" ref="AA204:AA207" si="2084">Z204*$E204*$F204*$H204*$J204*AA$11</f>
        <v>0</v>
      </c>
      <c r="AB204" s="130"/>
      <c r="AC204" s="131">
        <f t="shared" ref="AC204:AC207" si="2085">AB204*$E204*$F204*$H204*$J204*AC$11</f>
        <v>0</v>
      </c>
      <c r="AD204" s="132">
        <v>26</v>
      </c>
      <c r="AE204" s="131">
        <f t="shared" ref="AE204:AE207" si="2086">AD204*$E204*$F204*$H204*$J204*AE$11</f>
        <v>590859.36</v>
      </c>
      <c r="AF204" s="132"/>
      <c r="AG204" s="131">
        <f t="shared" ref="AG204:AG207" si="2087">AF204*$E204*$F204*$H204*$J204*AG$11</f>
        <v>0</v>
      </c>
      <c r="AH204" s="132">
        <v>150</v>
      </c>
      <c r="AI204" s="131">
        <f t="shared" ref="AI204:AI207" si="2088">AH204*$E204*$F204*$H204*$J204*AI$11</f>
        <v>3408804</v>
      </c>
      <c r="AJ204" s="132"/>
      <c r="AK204" s="132"/>
      <c r="AL204" s="139">
        <v>15</v>
      </c>
      <c r="AM204" s="135">
        <f>SUM(AL204*$E204*$F204*$H204*$K204*$AM$11)</f>
        <v>409056.48000000004</v>
      </c>
      <c r="AN204" s="130"/>
      <c r="AO204" s="131">
        <f t="shared" ref="AO204:AO207" si="2089">AN204*$E204*$F204*$H204*$J204*AO$11</f>
        <v>0</v>
      </c>
      <c r="AP204" s="132"/>
      <c r="AQ204" s="131">
        <f t="shared" ref="AQ204:AQ207" si="2090">AP204*$E204*$F204*$H204*$J204*AQ$11</f>
        <v>0</v>
      </c>
      <c r="AR204" s="130"/>
      <c r="AS204" s="131">
        <f t="shared" ref="AS204:AS207" si="2091">AR204*$E204*$F204*$H204*$J204*AS$11</f>
        <v>0</v>
      </c>
      <c r="AT204" s="151"/>
      <c r="AU204" s="131">
        <f t="shared" ref="AU204:AU207" si="2092">AT204*$E204*$F204*$H204*$J204*AU$11</f>
        <v>0</v>
      </c>
      <c r="AV204" s="132">
        <v>0</v>
      </c>
      <c r="AW204" s="131">
        <f t="shared" ref="AW204:AW207" si="2093">AV204*$E204*$F204*$H204*$J204*AW$11</f>
        <v>0</v>
      </c>
      <c r="AX204" s="132"/>
      <c r="AY204" s="131">
        <f t="shared" ref="AY204:AY207" si="2094">AX204*$E204*$F204*$H204*$J204*AY$11</f>
        <v>0</v>
      </c>
      <c r="AZ204" s="130"/>
      <c r="BA204" s="131">
        <f t="shared" ref="BA204:BA207" si="2095">AZ204*$E204*$F204*$H204*$J204*BA$11</f>
        <v>0</v>
      </c>
      <c r="BB204" s="130">
        <v>250</v>
      </c>
      <c r="BC204" s="131">
        <f t="shared" ref="BC204:BC207" si="2096">BB204*$E204*$F204*$H204*$J204*BC$11</f>
        <v>5681340</v>
      </c>
      <c r="BD204" s="130">
        <v>350</v>
      </c>
      <c r="BE204" s="131">
        <f t="shared" ref="BE204:BE207" si="2097">BD204*$E204*$F204*$H204*$J204*BE$11</f>
        <v>7953875.9999999991</v>
      </c>
      <c r="BF204" s="130">
        <v>394</v>
      </c>
      <c r="BG204" s="131">
        <f t="shared" ref="BG204:BG207" si="2098">BF204*$E204*$F204*$H204*$J204*BG$11</f>
        <v>8953791.8399999999</v>
      </c>
      <c r="BH204" s="130">
        <v>3</v>
      </c>
      <c r="BI204" s="131">
        <f t="shared" ref="BI204:BI207" si="2099">BH204*$E204*$F204*$H204*$J204*BI$11</f>
        <v>68176.08</v>
      </c>
      <c r="BJ204" s="132">
        <v>4</v>
      </c>
      <c r="BK204" s="132">
        <v>90901.440000000002</v>
      </c>
      <c r="BL204" s="130">
        <v>350</v>
      </c>
      <c r="BM204" s="131">
        <f t="shared" ref="BM204:BM207" si="2100">BL204*$E204*$F204*$H204*$J204*BM$11</f>
        <v>7953875.9999999991</v>
      </c>
      <c r="BN204" s="130">
        <v>141</v>
      </c>
      <c r="BO204" s="131">
        <f t="shared" ref="BO204:BO207" si="2101">BN204*$E204*$F204*$H204*$J204*BO$11</f>
        <v>3204275.7600000002</v>
      </c>
      <c r="BP204" s="130">
        <v>124</v>
      </c>
      <c r="BQ204" s="131">
        <f t="shared" ref="BQ204:BQ207" si="2102">BP204*$E204*$F204*$H204*$J204*BQ$11</f>
        <v>2817944.64</v>
      </c>
      <c r="BR204" s="130"/>
      <c r="BS204" s="131">
        <f t="shared" ref="BS204:BS207" si="2103">BR204*$E204*$F204*$H204*$J204*BS$11</f>
        <v>0</v>
      </c>
      <c r="BT204" s="130"/>
      <c r="BU204" s="131">
        <f t="shared" ref="BU204:BU207" si="2104">BT204*$E204*$F204*$H204*$J204*BU$11</f>
        <v>0</v>
      </c>
      <c r="BV204" s="130"/>
      <c r="BW204" s="131">
        <f t="shared" ref="BW204:BW207" si="2105">BV204*$E204*$F204*$H204*$J204*BW$11</f>
        <v>0</v>
      </c>
      <c r="BX204" s="130"/>
      <c r="BY204" s="131">
        <f t="shared" ref="BY204:BY207" si="2106">BX204*$E204*$F204*$H204*$J204*BY$11</f>
        <v>0</v>
      </c>
      <c r="BZ204" s="130">
        <v>10</v>
      </c>
      <c r="CA204" s="131">
        <f t="shared" ref="CA204:CA207" si="2107">BZ204*$E204*$F204*$H204*$J204*CA$11</f>
        <v>227253.59999999998</v>
      </c>
      <c r="CB204" s="134">
        <v>10</v>
      </c>
      <c r="CC204" s="131">
        <f t="shared" ref="CC204:CE207" si="2108">CB204*$E204*$F204*$H204*$J204*CC$11</f>
        <v>227253.59999999998</v>
      </c>
      <c r="CD204" s="130">
        <v>65</v>
      </c>
      <c r="CE204" s="131">
        <f t="shared" si="2108"/>
        <v>1477148.4</v>
      </c>
      <c r="CF204" s="132">
        <v>175</v>
      </c>
      <c r="CG204" s="131">
        <f t="shared" ref="CG204:CG207" si="2109">CF204*$E204*$F204*$H204*$J204*CG$11</f>
        <v>3976937.9999999995</v>
      </c>
      <c r="CH204" s="130">
        <v>42</v>
      </c>
      <c r="CI204" s="131">
        <f t="shared" ref="CI204:CI207" si="2110">CH204*$E204*$F204*$H204*$J204*CI$11</f>
        <v>954465.12</v>
      </c>
      <c r="CJ204" s="130"/>
      <c r="CK204" s="131">
        <f t="shared" ref="CK204:CK207" si="2111">CJ204*$E204*$F204*$H204*$J204*CK$11</f>
        <v>0</v>
      </c>
      <c r="CL204" s="130">
        <v>30</v>
      </c>
      <c r="CM204" s="131">
        <f t="shared" ref="CM204:CM207" si="2112">CL204*$E204*$F204*$H204*$J204*CM$11</f>
        <v>681760.8</v>
      </c>
      <c r="CN204" s="130">
        <v>76</v>
      </c>
      <c r="CO204" s="131">
        <f t="shared" ref="CO204:CO207" si="2113">CN204*$E204*$F204*$H204*$J204*CO$11</f>
        <v>1727127.36</v>
      </c>
      <c r="CP204" s="130"/>
      <c r="CQ204" s="135">
        <f>SUM(CP204*$E204*$F204*$H204*$K204*$CQ$11)</f>
        <v>0</v>
      </c>
      <c r="CR204" s="130"/>
      <c r="CS204" s="135">
        <f>SUM(CR204*$E204*$F204*$H204*$K204*$CQ$11)</f>
        <v>0</v>
      </c>
      <c r="CT204" s="130"/>
      <c r="CU204" s="135">
        <f t="shared" ref="CU204:CU207" si="2114">SUM(CT204*$E204*$F204*$H204*$K204*$CQ$11)</f>
        <v>0</v>
      </c>
      <c r="CV204" s="132">
        <v>170</v>
      </c>
      <c r="CW204" s="135">
        <f t="shared" ref="CW204:CW207" si="2115">SUM(CV204*$E204*$F204*$H204*$K204*$CQ$11)</f>
        <v>4635973.4399999995</v>
      </c>
      <c r="CX204" s="132"/>
      <c r="CY204" s="135">
        <f t="shared" ref="CY204:CY207" si="2116">SUM(CX204*$E204*$F204*$H204*$K204*$CQ$11)</f>
        <v>0</v>
      </c>
      <c r="CZ204" s="132"/>
      <c r="DA204" s="135">
        <f t="shared" ref="DA204:DA207" si="2117">SUM(CZ204*$E204*$F204*$H204*$K204*$CQ$11)</f>
        <v>0</v>
      </c>
      <c r="DB204" s="130">
        <v>20</v>
      </c>
      <c r="DC204" s="135">
        <f t="shared" ref="DC204:DC207" si="2118">SUM(DB204*$E204*$F204*$H204*$K204*$CQ$11)</f>
        <v>545408.64</v>
      </c>
      <c r="DD204" s="130"/>
      <c r="DE204" s="135">
        <f t="shared" ref="DE204:DE207" si="2119">SUM(DD204*$E204*$F204*$H204*$K204*$CQ$11)</f>
        <v>0</v>
      </c>
      <c r="DF204" s="130">
        <v>34</v>
      </c>
      <c r="DG204" s="135">
        <v>927194.62000000069</v>
      </c>
      <c r="DH204" s="132">
        <v>92</v>
      </c>
      <c r="DI204" s="135">
        <f t="shared" ref="DI204:DI207" si="2120">SUM(DH204*$E204*$F204*$H204*$K204*$CQ$11)</f>
        <v>2508879.7439999999</v>
      </c>
      <c r="DJ204" s="130">
        <v>50</v>
      </c>
      <c r="DK204" s="135">
        <f t="shared" ref="DK204:DK207" si="2121">SUM(DJ204*$E204*$F204*$H204*$K204*$CQ$11)</f>
        <v>1363521.5999999999</v>
      </c>
      <c r="DL204" s="130">
        <v>26</v>
      </c>
      <c r="DM204" s="135">
        <f t="shared" ref="DM204:DM207" si="2122">SUM(DL204*$E204*$F204*$H204*$K204*$CQ$11)</f>
        <v>709031.23199999996</v>
      </c>
      <c r="DN204" s="130">
        <v>47</v>
      </c>
      <c r="DO204" s="135">
        <f t="shared" ref="DO204:DO207" si="2123">SUM(DN204*$E204*$F204*$H204*$K204*$CQ$11)</f>
        <v>1281710.304</v>
      </c>
      <c r="DP204" s="130">
        <v>50</v>
      </c>
      <c r="DQ204" s="135">
        <f t="shared" ref="DQ204:DQ207" si="2124">SUM(DP204*$E204*$F204*$H204*$K204*$CQ$11)</f>
        <v>1363521.5999999999</v>
      </c>
      <c r="DR204" s="130">
        <v>55</v>
      </c>
      <c r="DS204" s="135">
        <f t="shared" ref="DS204:DS207" si="2125">SUM(DR204*$E204*$F204*$H204*$K204*$CQ$11)</f>
        <v>1499873.7600000002</v>
      </c>
      <c r="DT204" s="130">
        <v>40</v>
      </c>
      <c r="DU204" s="135">
        <f t="shared" ref="DU204:DU207" si="2126">SUM(DT204*$E204*$F204*$H204*$K204*$CQ$11)</f>
        <v>1090817.28</v>
      </c>
      <c r="DV204" s="130">
        <v>4</v>
      </c>
      <c r="DW204" s="135">
        <f t="shared" ref="DW204:DW207" si="2127">SUM(DV204*$E204*$F204*$H204*$K204*$CQ$11)</f>
        <v>109081.728</v>
      </c>
      <c r="DX204" s="130"/>
      <c r="DY204" s="135">
        <f t="shared" ref="DY204:DY207" si="2128">SUM(DX204*$E204*$F204*$H204*$K204*$CQ$11)</f>
        <v>0</v>
      </c>
      <c r="DZ204" s="130"/>
      <c r="EA204" s="135">
        <f t="shared" ref="EA204:EA207" si="2129">SUM(DZ204*$E204*$F204*$H204*$L204*EC$11)</f>
        <v>0</v>
      </c>
      <c r="EB204" s="130">
        <f>ROUND(4*0.75,0)</f>
        <v>3</v>
      </c>
      <c r="EC204" s="135">
        <f t="shared" ref="EC204:EC207" si="2130">SUM(EB204*$E204*$F204*$H204*$M204*EC$11)</f>
        <v>125151.804</v>
      </c>
      <c r="ED204" s="151"/>
      <c r="EE204" s="131">
        <f t="shared" ref="EE204:EE207" si="2131">ED204*$E204*$F204*$H204*$J204*EE$11</f>
        <v>0</v>
      </c>
      <c r="EF204" s="188">
        <v>1</v>
      </c>
      <c r="EG204" s="131">
        <f t="shared" ref="EG204:EG207" si="2132">EF204*$E204*$F204*$H204*$J204*EG$11</f>
        <v>22725.360000000001</v>
      </c>
      <c r="EH204" s="130"/>
      <c r="EI204" s="132"/>
      <c r="EJ204" s="130"/>
      <c r="EK204" s="132"/>
      <c r="EL204" s="130"/>
      <c r="EM204" s="131">
        <f t="shared" ref="EM204:EM207" si="2133">EL204*$E204*$F204*$H204*$J204*EM$11</f>
        <v>0</v>
      </c>
      <c r="EN204" s="130"/>
      <c r="EO204" s="131">
        <f t="shared" ref="EO204:EO207" si="2134">EN204*$E204*$F204*$H204*$J204*EO$11</f>
        <v>0</v>
      </c>
      <c r="EP204" s="130"/>
      <c r="EQ204" s="132"/>
      <c r="ER204" s="136"/>
      <c r="ES204" s="136"/>
      <c r="ET204" s="130"/>
      <c r="EU204" s="130"/>
      <c r="EV204" s="130"/>
      <c r="EW204" s="130"/>
      <c r="EX204" s="130"/>
      <c r="EY204" s="130"/>
      <c r="EZ204" s="137">
        <f t="shared" ref="EZ204:FA207" si="2135">SUM(N204,P204,V204,X204,Z204,AB204,AD204,AF204,AH204,AJ204,AL204,AN204,AP204,AR204,AT204,AV204,AX204,AZ204,BB204,BD204,BF204,BH204,BJ204,BL204,BN204,BP204,BR204,BT204,BV204,BX204,BZ204,CB204,CD204,CF204,CH204,CJ204,CL204,CN204,CP204,CR204,CT204,CV204,CX204,CZ204,DB204,DD204,DF204,DH204,DJ204,DL204,DN204,DP204,DR204,DT204,DV204,DX204,DZ204,EB204,ED204,EF204,EH204,EJ204,EL204,EN204,EP204,ER204,ET204,EV204,EX204)</f>
        <v>2807</v>
      </c>
      <c r="FA204" s="137">
        <f t="shared" si="2135"/>
        <v>66587739.591999985</v>
      </c>
    </row>
    <row r="205" spans="1:157" s="2" customFormat="1" ht="90" customHeight="1" x14ac:dyDescent="0.25">
      <c r="A205" s="122"/>
      <c r="B205" s="122">
        <v>158</v>
      </c>
      <c r="C205" s="123" t="s">
        <v>545</v>
      </c>
      <c r="D205" s="217" t="s">
        <v>546</v>
      </c>
      <c r="E205" s="125">
        <v>15030</v>
      </c>
      <c r="F205" s="126">
        <v>1.41</v>
      </c>
      <c r="G205" s="127"/>
      <c r="H205" s="128">
        <v>1</v>
      </c>
      <c r="I205" s="194"/>
      <c r="J205" s="183">
        <v>1.4</v>
      </c>
      <c r="K205" s="183">
        <v>1.68</v>
      </c>
      <c r="L205" s="183">
        <v>2.23</v>
      </c>
      <c r="M205" s="186">
        <v>2.57</v>
      </c>
      <c r="N205" s="130"/>
      <c r="O205" s="131">
        <f t="shared" si="2081"/>
        <v>0</v>
      </c>
      <c r="P205" s="187"/>
      <c r="Q205" s="131">
        <f t="shared" si="2081"/>
        <v>0</v>
      </c>
      <c r="R205" s="131"/>
      <c r="S205" s="131">
        <v>0</v>
      </c>
      <c r="T205" s="131"/>
      <c r="U205" s="131"/>
      <c r="V205" s="132"/>
      <c r="W205" s="131">
        <f t="shared" si="2082"/>
        <v>0</v>
      </c>
      <c r="X205" s="130"/>
      <c r="Y205" s="131">
        <f t="shared" si="2083"/>
        <v>0</v>
      </c>
      <c r="Z205" s="130"/>
      <c r="AA205" s="131">
        <f t="shared" si="2084"/>
        <v>0</v>
      </c>
      <c r="AB205" s="130"/>
      <c r="AC205" s="131">
        <f t="shared" si="2085"/>
        <v>0</v>
      </c>
      <c r="AD205" s="132"/>
      <c r="AE205" s="131">
        <f t="shared" si="2086"/>
        <v>0</v>
      </c>
      <c r="AF205" s="132"/>
      <c r="AG205" s="131">
        <f t="shared" si="2087"/>
        <v>0</v>
      </c>
      <c r="AH205" s="132"/>
      <c r="AI205" s="131">
        <f t="shared" si="2088"/>
        <v>0</v>
      </c>
      <c r="AJ205" s="132"/>
      <c r="AK205" s="132"/>
      <c r="AL205" s="132"/>
      <c r="AM205" s="132">
        <v>0</v>
      </c>
      <c r="AN205" s="130"/>
      <c r="AO205" s="131">
        <f t="shared" si="2089"/>
        <v>0</v>
      </c>
      <c r="AP205" s="132"/>
      <c r="AQ205" s="131">
        <f t="shared" si="2090"/>
        <v>0</v>
      </c>
      <c r="AR205" s="130"/>
      <c r="AS205" s="131">
        <f t="shared" si="2091"/>
        <v>0</v>
      </c>
      <c r="AT205" s="151"/>
      <c r="AU205" s="131">
        <f t="shared" si="2092"/>
        <v>0</v>
      </c>
      <c r="AV205" s="132">
        <v>0</v>
      </c>
      <c r="AW205" s="131">
        <f t="shared" si="2093"/>
        <v>0</v>
      </c>
      <c r="AX205" s="132"/>
      <c r="AY205" s="131">
        <f t="shared" si="2094"/>
        <v>0</v>
      </c>
      <c r="AZ205" s="130"/>
      <c r="BA205" s="131">
        <f t="shared" si="2095"/>
        <v>0</v>
      </c>
      <c r="BB205" s="130"/>
      <c r="BC205" s="131">
        <f t="shared" si="2096"/>
        <v>0</v>
      </c>
      <c r="BD205" s="130"/>
      <c r="BE205" s="131">
        <f t="shared" si="2097"/>
        <v>0</v>
      </c>
      <c r="BF205" s="130"/>
      <c r="BG205" s="131">
        <f t="shared" si="2098"/>
        <v>0</v>
      </c>
      <c r="BH205" s="130"/>
      <c r="BI205" s="131">
        <f t="shared" si="2099"/>
        <v>0</v>
      </c>
      <c r="BJ205" s="132">
        <v>0</v>
      </c>
      <c r="BK205" s="132">
        <v>0</v>
      </c>
      <c r="BL205" s="130"/>
      <c r="BM205" s="131">
        <f t="shared" si="2100"/>
        <v>0</v>
      </c>
      <c r="BN205" s="130">
        <v>1</v>
      </c>
      <c r="BO205" s="131">
        <f t="shared" si="2101"/>
        <v>29669.219999999998</v>
      </c>
      <c r="BP205" s="130"/>
      <c r="BQ205" s="131">
        <f t="shared" si="2102"/>
        <v>0</v>
      </c>
      <c r="BR205" s="130"/>
      <c r="BS205" s="131">
        <f t="shared" si="2103"/>
        <v>0</v>
      </c>
      <c r="BT205" s="130"/>
      <c r="BU205" s="131">
        <f t="shared" si="2104"/>
        <v>0</v>
      </c>
      <c r="BV205" s="130"/>
      <c r="BW205" s="131">
        <f t="shared" si="2105"/>
        <v>0</v>
      </c>
      <c r="BX205" s="130"/>
      <c r="BY205" s="131">
        <f t="shared" si="2106"/>
        <v>0</v>
      </c>
      <c r="BZ205" s="130"/>
      <c r="CA205" s="131">
        <f t="shared" si="2107"/>
        <v>0</v>
      </c>
      <c r="CB205" s="134"/>
      <c r="CC205" s="131">
        <f t="shared" si="2108"/>
        <v>0</v>
      </c>
      <c r="CD205" s="130">
        <v>2</v>
      </c>
      <c r="CE205" s="131">
        <f t="shared" si="2108"/>
        <v>59338.439999999995</v>
      </c>
      <c r="CF205" s="132"/>
      <c r="CG205" s="131">
        <f t="shared" si="2109"/>
        <v>0</v>
      </c>
      <c r="CH205" s="130"/>
      <c r="CI205" s="131">
        <f t="shared" si="2110"/>
        <v>0</v>
      </c>
      <c r="CJ205" s="130"/>
      <c r="CK205" s="131">
        <f t="shared" si="2111"/>
        <v>0</v>
      </c>
      <c r="CL205" s="130"/>
      <c r="CM205" s="131">
        <f t="shared" si="2112"/>
        <v>0</v>
      </c>
      <c r="CN205" s="130">
        <v>4</v>
      </c>
      <c r="CO205" s="131">
        <f t="shared" si="2113"/>
        <v>118676.87999999999</v>
      </c>
      <c r="CP205" s="130"/>
      <c r="CQ205" s="135">
        <f>SUM(CP205*$E205*$F205*$H205*$K205*$CQ$11)</f>
        <v>0</v>
      </c>
      <c r="CR205" s="130"/>
      <c r="CS205" s="135">
        <f>SUM(CR205*$E205*$F205*$H205*$K205*$CQ$11)</f>
        <v>0</v>
      </c>
      <c r="CT205" s="130"/>
      <c r="CU205" s="135">
        <f t="shared" si="2114"/>
        <v>0</v>
      </c>
      <c r="CV205" s="132"/>
      <c r="CW205" s="135">
        <f t="shared" si="2115"/>
        <v>0</v>
      </c>
      <c r="CX205" s="132"/>
      <c r="CY205" s="135">
        <f t="shared" si="2116"/>
        <v>0</v>
      </c>
      <c r="CZ205" s="132"/>
      <c r="DA205" s="135">
        <f t="shared" si="2117"/>
        <v>0</v>
      </c>
      <c r="DB205" s="130"/>
      <c r="DC205" s="135">
        <f t="shared" si="2118"/>
        <v>0</v>
      </c>
      <c r="DD205" s="130"/>
      <c r="DE205" s="135">
        <f t="shared" si="2119"/>
        <v>0</v>
      </c>
      <c r="DF205" s="130">
        <v>0</v>
      </c>
      <c r="DG205" s="135">
        <v>0</v>
      </c>
      <c r="DH205" s="132"/>
      <c r="DI205" s="135">
        <f t="shared" si="2120"/>
        <v>0</v>
      </c>
      <c r="DJ205" s="130"/>
      <c r="DK205" s="135">
        <f t="shared" si="2121"/>
        <v>0</v>
      </c>
      <c r="DL205" s="130"/>
      <c r="DM205" s="135">
        <f t="shared" si="2122"/>
        <v>0</v>
      </c>
      <c r="DN205" s="130">
        <v>5</v>
      </c>
      <c r="DO205" s="135">
        <f t="shared" si="2123"/>
        <v>178015.32</v>
      </c>
      <c r="DP205" s="130"/>
      <c r="DQ205" s="135">
        <f t="shared" si="2124"/>
        <v>0</v>
      </c>
      <c r="DR205" s="130"/>
      <c r="DS205" s="135">
        <f t="shared" si="2125"/>
        <v>0</v>
      </c>
      <c r="DT205" s="130"/>
      <c r="DU205" s="135">
        <f t="shared" si="2126"/>
        <v>0</v>
      </c>
      <c r="DV205" s="130">
        <v>1</v>
      </c>
      <c r="DW205" s="135">
        <f t="shared" si="2127"/>
        <v>35603.063999999998</v>
      </c>
      <c r="DX205" s="130"/>
      <c r="DY205" s="135">
        <f t="shared" si="2128"/>
        <v>0</v>
      </c>
      <c r="DZ205" s="130"/>
      <c r="EA205" s="135">
        <f t="shared" si="2129"/>
        <v>0</v>
      </c>
      <c r="EB205" s="130"/>
      <c r="EC205" s="135">
        <f t="shared" si="2130"/>
        <v>0</v>
      </c>
      <c r="ED205" s="151"/>
      <c r="EE205" s="131">
        <f t="shared" si="2131"/>
        <v>0</v>
      </c>
      <c r="EF205" s="130"/>
      <c r="EG205" s="131">
        <f t="shared" si="2132"/>
        <v>0</v>
      </c>
      <c r="EH205" s="130"/>
      <c r="EI205" s="132"/>
      <c r="EJ205" s="130"/>
      <c r="EK205" s="132"/>
      <c r="EL205" s="130"/>
      <c r="EM205" s="131">
        <f t="shared" si="2133"/>
        <v>0</v>
      </c>
      <c r="EN205" s="130"/>
      <c r="EO205" s="131">
        <f t="shared" si="2134"/>
        <v>0</v>
      </c>
      <c r="EP205" s="130"/>
      <c r="EQ205" s="132"/>
      <c r="ER205" s="136"/>
      <c r="ES205" s="136"/>
      <c r="ET205" s="151"/>
      <c r="EU205" s="151"/>
      <c r="EV205" s="151"/>
      <c r="EW205" s="151"/>
      <c r="EX205" s="151"/>
      <c r="EY205" s="151"/>
      <c r="EZ205" s="137">
        <f t="shared" si="2135"/>
        <v>13</v>
      </c>
      <c r="FA205" s="137">
        <f t="shared" si="2135"/>
        <v>421302.924</v>
      </c>
    </row>
    <row r="206" spans="1:157" s="2" customFormat="1" ht="26.25" customHeight="1" x14ac:dyDescent="0.25">
      <c r="A206" s="122"/>
      <c r="B206" s="122">
        <v>159</v>
      </c>
      <c r="C206" s="123" t="s">
        <v>547</v>
      </c>
      <c r="D206" s="217" t="s">
        <v>548</v>
      </c>
      <c r="E206" s="125">
        <v>15030</v>
      </c>
      <c r="F206" s="126">
        <v>2.58</v>
      </c>
      <c r="G206" s="127"/>
      <c r="H206" s="128">
        <v>1</v>
      </c>
      <c r="I206" s="194"/>
      <c r="J206" s="183">
        <v>1.4</v>
      </c>
      <c r="K206" s="183">
        <v>1.68</v>
      </c>
      <c r="L206" s="183">
        <v>2.23</v>
      </c>
      <c r="M206" s="186">
        <v>2.57</v>
      </c>
      <c r="N206" s="195"/>
      <c r="O206" s="131">
        <f t="shared" si="2081"/>
        <v>0</v>
      </c>
      <c r="P206" s="187"/>
      <c r="Q206" s="131">
        <f t="shared" si="2081"/>
        <v>0</v>
      </c>
      <c r="R206" s="170"/>
      <c r="S206" s="170">
        <v>0</v>
      </c>
      <c r="T206" s="170"/>
      <c r="U206" s="170"/>
      <c r="V206" s="187"/>
      <c r="W206" s="131">
        <f t="shared" si="2082"/>
        <v>0</v>
      </c>
      <c r="X206" s="195"/>
      <c r="Y206" s="131">
        <f t="shared" si="2083"/>
        <v>0</v>
      </c>
      <c r="Z206" s="195"/>
      <c r="AA206" s="131">
        <f t="shared" si="2084"/>
        <v>0</v>
      </c>
      <c r="AB206" s="195"/>
      <c r="AC206" s="131">
        <f t="shared" si="2085"/>
        <v>0</v>
      </c>
      <c r="AD206" s="187"/>
      <c r="AE206" s="131">
        <f t="shared" si="2086"/>
        <v>0</v>
      </c>
      <c r="AF206" s="187"/>
      <c r="AG206" s="131">
        <f t="shared" si="2087"/>
        <v>0</v>
      </c>
      <c r="AH206" s="187"/>
      <c r="AI206" s="131">
        <f t="shared" si="2088"/>
        <v>0</v>
      </c>
      <c r="AJ206" s="187"/>
      <c r="AK206" s="132"/>
      <c r="AL206" s="187"/>
      <c r="AM206" s="187">
        <v>0</v>
      </c>
      <c r="AN206" s="195"/>
      <c r="AO206" s="131">
        <f t="shared" si="2089"/>
        <v>0</v>
      </c>
      <c r="AP206" s="187"/>
      <c r="AQ206" s="131">
        <f t="shared" si="2090"/>
        <v>0</v>
      </c>
      <c r="AR206" s="195"/>
      <c r="AS206" s="131">
        <f t="shared" si="2091"/>
        <v>0</v>
      </c>
      <c r="AT206" s="188">
        <v>5</v>
      </c>
      <c r="AU206" s="131">
        <f t="shared" si="2092"/>
        <v>271441.8</v>
      </c>
      <c r="AV206" s="187"/>
      <c r="AW206" s="131">
        <f t="shared" si="2093"/>
        <v>0</v>
      </c>
      <c r="AX206" s="187"/>
      <c r="AY206" s="131">
        <f t="shared" si="2094"/>
        <v>0</v>
      </c>
      <c r="AZ206" s="195"/>
      <c r="BA206" s="131">
        <f t="shared" si="2095"/>
        <v>0</v>
      </c>
      <c r="BB206" s="195"/>
      <c r="BC206" s="131">
        <f t="shared" si="2096"/>
        <v>0</v>
      </c>
      <c r="BD206" s="195"/>
      <c r="BE206" s="131">
        <f t="shared" si="2097"/>
        <v>0</v>
      </c>
      <c r="BF206" s="195"/>
      <c r="BG206" s="131">
        <f t="shared" si="2098"/>
        <v>0</v>
      </c>
      <c r="BH206" s="195"/>
      <c r="BI206" s="131">
        <f t="shared" si="2099"/>
        <v>0</v>
      </c>
      <c r="BJ206" s="132">
        <v>0</v>
      </c>
      <c r="BK206" s="132">
        <v>0</v>
      </c>
      <c r="BL206" s="195"/>
      <c r="BM206" s="131">
        <f t="shared" si="2100"/>
        <v>0</v>
      </c>
      <c r="BN206" s="195"/>
      <c r="BO206" s="131">
        <f t="shared" si="2101"/>
        <v>0</v>
      </c>
      <c r="BP206" s="195"/>
      <c r="BQ206" s="131">
        <f t="shared" si="2102"/>
        <v>0</v>
      </c>
      <c r="BR206" s="195"/>
      <c r="BS206" s="131">
        <f t="shared" si="2103"/>
        <v>0</v>
      </c>
      <c r="BT206" s="195"/>
      <c r="BU206" s="131">
        <f t="shared" si="2104"/>
        <v>0</v>
      </c>
      <c r="BV206" s="195"/>
      <c r="BW206" s="131">
        <f t="shared" si="2105"/>
        <v>0</v>
      </c>
      <c r="BX206" s="195"/>
      <c r="BY206" s="131">
        <f t="shared" si="2106"/>
        <v>0</v>
      </c>
      <c r="BZ206" s="195"/>
      <c r="CA206" s="131">
        <f t="shared" si="2107"/>
        <v>0</v>
      </c>
      <c r="CB206" s="202"/>
      <c r="CC206" s="131">
        <f t="shared" si="2108"/>
        <v>0</v>
      </c>
      <c r="CD206" s="195"/>
      <c r="CE206" s="131">
        <f t="shared" si="2108"/>
        <v>0</v>
      </c>
      <c r="CF206" s="187"/>
      <c r="CG206" s="131">
        <f t="shared" si="2109"/>
        <v>0</v>
      </c>
      <c r="CH206" s="130"/>
      <c r="CI206" s="131">
        <f t="shared" si="2110"/>
        <v>0</v>
      </c>
      <c r="CJ206" s="195"/>
      <c r="CK206" s="131">
        <f t="shared" si="2111"/>
        <v>0</v>
      </c>
      <c r="CL206" s="195"/>
      <c r="CM206" s="131">
        <f t="shared" si="2112"/>
        <v>0</v>
      </c>
      <c r="CN206" s="235"/>
      <c r="CO206" s="131">
        <f t="shared" si="2113"/>
        <v>0</v>
      </c>
      <c r="CP206" s="195"/>
      <c r="CQ206" s="135">
        <f>SUM(CP206*$E206*$F206*$H206*$K206*$CQ$11)</f>
        <v>0</v>
      </c>
      <c r="CR206" s="195"/>
      <c r="CS206" s="135">
        <f>SUM(CR206*$E206*$F206*$H206*$K206*$CQ$11)</f>
        <v>0</v>
      </c>
      <c r="CT206" s="195"/>
      <c r="CU206" s="135">
        <f t="shared" si="2114"/>
        <v>0</v>
      </c>
      <c r="CV206" s="187"/>
      <c r="CW206" s="135">
        <f t="shared" si="2115"/>
        <v>0</v>
      </c>
      <c r="CX206" s="187"/>
      <c r="CY206" s="135">
        <f t="shared" si="2116"/>
        <v>0</v>
      </c>
      <c r="CZ206" s="187"/>
      <c r="DA206" s="135">
        <f t="shared" si="2117"/>
        <v>0</v>
      </c>
      <c r="DB206" s="195"/>
      <c r="DC206" s="135">
        <f t="shared" si="2118"/>
        <v>0</v>
      </c>
      <c r="DD206" s="195"/>
      <c r="DE206" s="135">
        <f t="shared" si="2119"/>
        <v>0</v>
      </c>
      <c r="DF206" s="195">
        <v>0</v>
      </c>
      <c r="DG206" s="135">
        <v>0</v>
      </c>
      <c r="DH206" s="187"/>
      <c r="DI206" s="135">
        <f t="shared" si="2120"/>
        <v>0</v>
      </c>
      <c r="DJ206" s="195"/>
      <c r="DK206" s="135">
        <f t="shared" si="2121"/>
        <v>0</v>
      </c>
      <c r="DL206" s="195"/>
      <c r="DM206" s="135">
        <f t="shared" si="2122"/>
        <v>0</v>
      </c>
      <c r="DN206" s="195"/>
      <c r="DO206" s="135">
        <f t="shared" si="2123"/>
        <v>0</v>
      </c>
      <c r="DP206" s="130"/>
      <c r="DQ206" s="135">
        <f t="shared" si="2124"/>
        <v>0</v>
      </c>
      <c r="DR206" s="130"/>
      <c r="DS206" s="135">
        <f t="shared" si="2125"/>
        <v>0</v>
      </c>
      <c r="DT206" s="195"/>
      <c r="DU206" s="135">
        <f t="shared" si="2126"/>
        <v>0</v>
      </c>
      <c r="DV206" s="195"/>
      <c r="DW206" s="135">
        <f t="shared" si="2127"/>
        <v>0</v>
      </c>
      <c r="DX206" s="195"/>
      <c r="DY206" s="135">
        <f t="shared" si="2128"/>
        <v>0</v>
      </c>
      <c r="DZ206" s="195"/>
      <c r="EA206" s="135">
        <f t="shared" si="2129"/>
        <v>0</v>
      </c>
      <c r="EB206" s="195"/>
      <c r="EC206" s="135">
        <f t="shared" si="2130"/>
        <v>0</v>
      </c>
      <c r="ED206" s="151"/>
      <c r="EE206" s="131">
        <f t="shared" si="2131"/>
        <v>0</v>
      </c>
      <c r="EF206" s="130"/>
      <c r="EG206" s="131">
        <f t="shared" si="2132"/>
        <v>0</v>
      </c>
      <c r="EH206" s="195"/>
      <c r="EI206" s="132"/>
      <c r="EJ206" s="130"/>
      <c r="EK206" s="132"/>
      <c r="EL206" s="130"/>
      <c r="EM206" s="131">
        <f t="shared" si="2133"/>
        <v>0</v>
      </c>
      <c r="EN206" s="130"/>
      <c r="EO206" s="131">
        <f t="shared" si="2134"/>
        <v>0</v>
      </c>
      <c r="EP206" s="130"/>
      <c r="EQ206" s="132"/>
      <c r="ER206" s="136"/>
      <c r="ES206" s="136"/>
      <c r="ET206" s="151"/>
      <c r="EU206" s="151"/>
      <c r="EV206" s="151"/>
      <c r="EW206" s="151"/>
      <c r="EX206" s="151"/>
      <c r="EY206" s="151"/>
      <c r="EZ206" s="137">
        <f t="shared" si="2135"/>
        <v>5</v>
      </c>
      <c r="FA206" s="137">
        <f t="shared" si="2135"/>
        <v>271441.8</v>
      </c>
    </row>
    <row r="207" spans="1:157" s="2" customFormat="1" ht="45" customHeight="1" x14ac:dyDescent="0.25">
      <c r="A207" s="122"/>
      <c r="B207" s="122">
        <v>160</v>
      </c>
      <c r="C207" s="123" t="s">
        <v>549</v>
      </c>
      <c r="D207" s="217" t="s">
        <v>550</v>
      </c>
      <c r="E207" s="125">
        <v>15030</v>
      </c>
      <c r="F207" s="185">
        <v>12.27</v>
      </c>
      <c r="G207" s="127"/>
      <c r="H207" s="128">
        <v>1</v>
      </c>
      <c r="I207" s="194"/>
      <c r="J207" s="183">
        <v>1.4</v>
      </c>
      <c r="K207" s="183">
        <v>1.68</v>
      </c>
      <c r="L207" s="183">
        <v>2.23</v>
      </c>
      <c r="M207" s="186">
        <v>2.57</v>
      </c>
      <c r="N207" s="195"/>
      <c r="O207" s="131">
        <f t="shared" si="2081"/>
        <v>0</v>
      </c>
      <c r="P207" s="187"/>
      <c r="Q207" s="131">
        <f t="shared" si="2081"/>
        <v>0</v>
      </c>
      <c r="R207" s="170"/>
      <c r="S207" s="170">
        <v>0</v>
      </c>
      <c r="T207" s="170"/>
      <c r="U207" s="170"/>
      <c r="V207" s="187"/>
      <c r="W207" s="131">
        <f t="shared" si="2082"/>
        <v>0</v>
      </c>
      <c r="X207" s="195"/>
      <c r="Y207" s="131">
        <f t="shared" si="2083"/>
        <v>0</v>
      </c>
      <c r="Z207" s="195"/>
      <c r="AA207" s="131">
        <f t="shared" si="2084"/>
        <v>0</v>
      </c>
      <c r="AB207" s="195"/>
      <c r="AC207" s="131">
        <f t="shared" si="2085"/>
        <v>0</v>
      </c>
      <c r="AD207" s="187"/>
      <c r="AE207" s="131">
        <f t="shared" si="2086"/>
        <v>0</v>
      </c>
      <c r="AF207" s="187"/>
      <c r="AG207" s="131">
        <f t="shared" si="2087"/>
        <v>0</v>
      </c>
      <c r="AH207" s="187"/>
      <c r="AI207" s="131">
        <f t="shared" si="2088"/>
        <v>0</v>
      </c>
      <c r="AJ207" s="187"/>
      <c r="AK207" s="132"/>
      <c r="AL207" s="187"/>
      <c r="AM207" s="187">
        <v>0</v>
      </c>
      <c r="AN207" s="195"/>
      <c r="AO207" s="131">
        <f t="shared" si="2089"/>
        <v>0</v>
      </c>
      <c r="AP207" s="187"/>
      <c r="AQ207" s="131">
        <f t="shared" si="2090"/>
        <v>0</v>
      </c>
      <c r="AR207" s="195"/>
      <c r="AS207" s="131">
        <f t="shared" si="2091"/>
        <v>0</v>
      </c>
      <c r="AT207" s="151"/>
      <c r="AU207" s="131">
        <f t="shared" si="2092"/>
        <v>0</v>
      </c>
      <c r="AV207" s="187"/>
      <c r="AW207" s="131">
        <f t="shared" si="2093"/>
        <v>0</v>
      </c>
      <c r="AX207" s="187"/>
      <c r="AY207" s="131">
        <f t="shared" si="2094"/>
        <v>0</v>
      </c>
      <c r="AZ207" s="195"/>
      <c r="BA207" s="131">
        <f t="shared" si="2095"/>
        <v>0</v>
      </c>
      <c r="BB207" s="195"/>
      <c r="BC207" s="131">
        <f t="shared" si="2096"/>
        <v>0</v>
      </c>
      <c r="BD207" s="195"/>
      <c r="BE207" s="131">
        <f t="shared" si="2097"/>
        <v>0</v>
      </c>
      <c r="BF207" s="195"/>
      <c r="BG207" s="131">
        <f t="shared" si="2098"/>
        <v>0</v>
      </c>
      <c r="BH207" s="195"/>
      <c r="BI207" s="131">
        <f t="shared" si="2099"/>
        <v>0</v>
      </c>
      <c r="BJ207" s="132">
        <v>0</v>
      </c>
      <c r="BK207" s="132">
        <v>0</v>
      </c>
      <c r="BL207" s="195"/>
      <c r="BM207" s="131">
        <f t="shared" si="2100"/>
        <v>0</v>
      </c>
      <c r="BN207" s="195"/>
      <c r="BO207" s="131">
        <f t="shared" si="2101"/>
        <v>0</v>
      </c>
      <c r="BP207" s="195"/>
      <c r="BQ207" s="131">
        <f t="shared" si="2102"/>
        <v>0</v>
      </c>
      <c r="BR207" s="195"/>
      <c r="BS207" s="131">
        <f t="shared" si="2103"/>
        <v>0</v>
      </c>
      <c r="BT207" s="195"/>
      <c r="BU207" s="131">
        <f t="shared" si="2104"/>
        <v>0</v>
      </c>
      <c r="BV207" s="195"/>
      <c r="BW207" s="131">
        <f t="shared" si="2105"/>
        <v>0</v>
      </c>
      <c r="BX207" s="195"/>
      <c r="BY207" s="131">
        <f t="shared" si="2106"/>
        <v>0</v>
      </c>
      <c r="BZ207" s="195"/>
      <c r="CA207" s="131">
        <f t="shared" si="2107"/>
        <v>0</v>
      </c>
      <c r="CB207" s="202"/>
      <c r="CC207" s="131">
        <f t="shared" si="2108"/>
        <v>0</v>
      </c>
      <c r="CD207" s="195"/>
      <c r="CE207" s="131">
        <f t="shared" si="2108"/>
        <v>0</v>
      </c>
      <c r="CF207" s="187"/>
      <c r="CG207" s="131">
        <f t="shared" si="2109"/>
        <v>0</v>
      </c>
      <c r="CH207" s="130"/>
      <c r="CI207" s="131">
        <f t="shared" si="2110"/>
        <v>0</v>
      </c>
      <c r="CJ207" s="195"/>
      <c r="CK207" s="131">
        <f t="shared" si="2111"/>
        <v>0</v>
      </c>
      <c r="CL207" s="195"/>
      <c r="CM207" s="131">
        <f t="shared" si="2112"/>
        <v>0</v>
      </c>
      <c r="CN207" s="235"/>
      <c r="CO207" s="131">
        <f t="shared" si="2113"/>
        <v>0</v>
      </c>
      <c r="CP207" s="195"/>
      <c r="CQ207" s="135">
        <f>SUM(CP207*$E207*$F207*$H207*$K207*$CQ$11)</f>
        <v>0</v>
      </c>
      <c r="CR207" s="195"/>
      <c r="CS207" s="135">
        <f>SUM(CR207*$E207*$F207*$H207*$K207*$CQ$11)</f>
        <v>0</v>
      </c>
      <c r="CT207" s="195"/>
      <c r="CU207" s="135">
        <f t="shared" si="2114"/>
        <v>0</v>
      </c>
      <c r="CV207" s="187"/>
      <c r="CW207" s="135">
        <f t="shared" si="2115"/>
        <v>0</v>
      </c>
      <c r="CX207" s="187"/>
      <c r="CY207" s="135">
        <f t="shared" si="2116"/>
        <v>0</v>
      </c>
      <c r="CZ207" s="187"/>
      <c r="DA207" s="135">
        <f t="shared" si="2117"/>
        <v>0</v>
      </c>
      <c r="DB207" s="195"/>
      <c r="DC207" s="135">
        <f t="shared" si="2118"/>
        <v>0</v>
      </c>
      <c r="DD207" s="195"/>
      <c r="DE207" s="135">
        <f t="shared" si="2119"/>
        <v>0</v>
      </c>
      <c r="DF207" s="195">
        <v>0</v>
      </c>
      <c r="DG207" s="135">
        <v>0</v>
      </c>
      <c r="DH207" s="187"/>
      <c r="DI207" s="135">
        <f t="shared" si="2120"/>
        <v>0</v>
      </c>
      <c r="DJ207" s="195"/>
      <c r="DK207" s="135">
        <f t="shared" si="2121"/>
        <v>0</v>
      </c>
      <c r="DL207" s="195"/>
      <c r="DM207" s="135">
        <f t="shared" si="2122"/>
        <v>0</v>
      </c>
      <c r="DN207" s="195"/>
      <c r="DO207" s="135">
        <f t="shared" si="2123"/>
        <v>0</v>
      </c>
      <c r="DP207" s="130"/>
      <c r="DQ207" s="135">
        <f t="shared" si="2124"/>
        <v>0</v>
      </c>
      <c r="DR207" s="195"/>
      <c r="DS207" s="135">
        <f t="shared" si="2125"/>
        <v>0</v>
      </c>
      <c r="DT207" s="195"/>
      <c r="DU207" s="135">
        <f t="shared" si="2126"/>
        <v>0</v>
      </c>
      <c r="DV207" s="195"/>
      <c r="DW207" s="135">
        <f t="shared" si="2127"/>
        <v>0</v>
      </c>
      <c r="DX207" s="195"/>
      <c r="DY207" s="135">
        <f t="shared" si="2128"/>
        <v>0</v>
      </c>
      <c r="DZ207" s="195"/>
      <c r="EA207" s="135">
        <f t="shared" si="2129"/>
        <v>0</v>
      </c>
      <c r="EB207" s="195"/>
      <c r="EC207" s="135">
        <f t="shared" si="2130"/>
        <v>0</v>
      </c>
      <c r="ED207" s="151"/>
      <c r="EE207" s="131">
        <f t="shared" si="2131"/>
        <v>0</v>
      </c>
      <c r="EF207" s="130"/>
      <c r="EG207" s="131">
        <f t="shared" si="2132"/>
        <v>0</v>
      </c>
      <c r="EH207" s="195"/>
      <c r="EI207" s="132"/>
      <c r="EJ207" s="195"/>
      <c r="EK207" s="132"/>
      <c r="EL207" s="130"/>
      <c r="EM207" s="131">
        <f t="shared" si="2133"/>
        <v>0</v>
      </c>
      <c r="EN207" s="130"/>
      <c r="EO207" s="131">
        <f t="shared" si="2134"/>
        <v>0</v>
      </c>
      <c r="EP207" s="130"/>
      <c r="EQ207" s="132"/>
      <c r="ER207" s="136"/>
      <c r="ES207" s="136"/>
      <c r="ET207" s="151"/>
      <c r="EU207" s="151"/>
      <c r="EV207" s="151"/>
      <c r="EW207" s="151"/>
      <c r="EX207" s="151"/>
      <c r="EY207" s="151"/>
      <c r="EZ207" s="137">
        <f t="shared" si="2135"/>
        <v>0</v>
      </c>
      <c r="FA207" s="137">
        <f t="shared" si="2135"/>
        <v>0</v>
      </c>
    </row>
    <row r="208" spans="1:157" s="181" customFormat="1" ht="15" customHeight="1" x14ac:dyDescent="0.25">
      <c r="A208" s="112">
        <v>36</v>
      </c>
      <c r="B208" s="112"/>
      <c r="C208" s="192" t="s">
        <v>551</v>
      </c>
      <c r="D208" s="216" t="s">
        <v>552</v>
      </c>
      <c r="E208" s="125">
        <v>15030</v>
      </c>
      <c r="F208" s="200"/>
      <c r="G208" s="127"/>
      <c r="H208" s="115"/>
      <c r="I208" s="177"/>
      <c r="J208" s="191">
        <v>1.4</v>
      </c>
      <c r="K208" s="191">
        <v>1.68</v>
      </c>
      <c r="L208" s="191">
        <v>2.23</v>
      </c>
      <c r="M208" s="179">
        <v>2.57</v>
      </c>
      <c r="N208" s="205">
        <f t="shared" ref="N208:BY208" si="2136">SUM(N209:N238)</f>
        <v>10</v>
      </c>
      <c r="O208" s="205">
        <f t="shared" si="2136"/>
        <v>697872.683448</v>
      </c>
      <c r="P208" s="205">
        <f t="shared" si="2136"/>
        <v>0</v>
      </c>
      <c r="Q208" s="205">
        <f t="shared" si="2136"/>
        <v>0</v>
      </c>
      <c r="R208" s="205">
        <v>7</v>
      </c>
      <c r="S208" s="205">
        <v>69017.759999999995</v>
      </c>
      <c r="T208" s="205">
        <v>0</v>
      </c>
      <c r="U208" s="205">
        <v>0</v>
      </c>
      <c r="V208" s="205">
        <f t="shared" si="2136"/>
        <v>7</v>
      </c>
      <c r="W208" s="205">
        <f t="shared" si="2136"/>
        <v>69017.759999999995</v>
      </c>
      <c r="X208" s="205">
        <f t="shared" si="2136"/>
        <v>1</v>
      </c>
      <c r="Y208" s="205">
        <f t="shared" si="2136"/>
        <v>11783.52</v>
      </c>
      <c r="Z208" s="205">
        <f t="shared" si="2136"/>
        <v>0</v>
      </c>
      <c r="AA208" s="205">
        <f t="shared" si="2136"/>
        <v>0</v>
      </c>
      <c r="AB208" s="205">
        <f t="shared" si="2136"/>
        <v>0</v>
      </c>
      <c r="AC208" s="205">
        <f t="shared" si="2136"/>
        <v>0</v>
      </c>
      <c r="AD208" s="205">
        <f t="shared" si="2136"/>
        <v>0</v>
      </c>
      <c r="AE208" s="205">
        <f t="shared" si="2136"/>
        <v>0</v>
      </c>
      <c r="AF208" s="205">
        <f t="shared" si="2136"/>
        <v>0</v>
      </c>
      <c r="AG208" s="205">
        <f t="shared" si="2136"/>
        <v>0</v>
      </c>
      <c r="AH208" s="205">
        <f t="shared" si="2136"/>
        <v>17</v>
      </c>
      <c r="AI208" s="205">
        <f t="shared" si="2136"/>
        <v>143085.59999999998</v>
      </c>
      <c r="AJ208" s="205">
        <f t="shared" si="2136"/>
        <v>1</v>
      </c>
      <c r="AK208" s="205">
        <f t="shared" si="2136"/>
        <v>7013.66</v>
      </c>
      <c r="AL208" s="205">
        <f t="shared" si="2136"/>
        <v>0</v>
      </c>
      <c r="AM208" s="205">
        <f t="shared" si="2136"/>
        <v>0</v>
      </c>
      <c r="AN208" s="205">
        <f t="shared" si="2136"/>
        <v>0</v>
      </c>
      <c r="AO208" s="205">
        <f t="shared" si="2136"/>
        <v>0</v>
      </c>
      <c r="AP208" s="205">
        <f t="shared" si="2136"/>
        <v>0</v>
      </c>
      <c r="AQ208" s="205">
        <f t="shared" si="2136"/>
        <v>0</v>
      </c>
      <c r="AR208" s="205">
        <f t="shared" si="2136"/>
        <v>0</v>
      </c>
      <c r="AS208" s="205">
        <f t="shared" si="2136"/>
        <v>0</v>
      </c>
      <c r="AT208" s="205">
        <f t="shared" si="2136"/>
        <v>475</v>
      </c>
      <c r="AU208" s="205">
        <f t="shared" si="2136"/>
        <v>19465112.940840002</v>
      </c>
      <c r="AV208" s="205">
        <f t="shared" si="2136"/>
        <v>0</v>
      </c>
      <c r="AW208" s="205">
        <f t="shared" si="2136"/>
        <v>0</v>
      </c>
      <c r="AX208" s="205">
        <f t="shared" si="2136"/>
        <v>27</v>
      </c>
      <c r="AY208" s="205">
        <f t="shared" si="2136"/>
        <v>318155.03999999998</v>
      </c>
      <c r="AZ208" s="205">
        <f t="shared" si="2136"/>
        <v>50</v>
      </c>
      <c r="BA208" s="205">
        <f t="shared" si="2136"/>
        <v>589176</v>
      </c>
      <c r="BB208" s="205">
        <f t="shared" si="2136"/>
        <v>273</v>
      </c>
      <c r="BC208" s="205">
        <f t="shared" si="2136"/>
        <v>2280789.6884280001</v>
      </c>
      <c r="BD208" s="205">
        <f t="shared" si="2136"/>
        <v>53</v>
      </c>
      <c r="BE208" s="205">
        <f t="shared" si="2136"/>
        <v>823969.36342800013</v>
      </c>
      <c r="BF208" s="205">
        <f t="shared" si="2136"/>
        <v>29</v>
      </c>
      <c r="BG208" s="205">
        <f t="shared" si="2136"/>
        <v>1366858.5545880003</v>
      </c>
      <c r="BH208" s="205">
        <f t="shared" si="2136"/>
        <v>68</v>
      </c>
      <c r="BI208" s="205">
        <f t="shared" si="2136"/>
        <v>572342.39999999991</v>
      </c>
      <c r="BJ208" s="206">
        <v>28</v>
      </c>
      <c r="BK208" s="206">
        <v>231461.99999999988</v>
      </c>
      <c r="BL208" s="205">
        <f t="shared" si="2136"/>
        <v>1070</v>
      </c>
      <c r="BM208" s="205">
        <f t="shared" si="2136"/>
        <v>11272677.750792</v>
      </c>
      <c r="BN208" s="205">
        <f t="shared" si="2136"/>
        <v>0</v>
      </c>
      <c r="BO208" s="205">
        <f t="shared" si="2136"/>
        <v>0</v>
      </c>
      <c r="BP208" s="205">
        <f t="shared" si="2136"/>
        <v>0</v>
      </c>
      <c r="BQ208" s="205">
        <f t="shared" si="2136"/>
        <v>0</v>
      </c>
      <c r="BR208" s="205">
        <f t="shared" si="2136"/>
        <v>0</v>
      </c>
      <c r="BS208" s="205">
        <f t="shared" si="2136"/>
        <v>0</v>
      </c>
      <c r="BT208" s="205">
        <f t="shared" si="2136"/>
        <v>0</v>
      </c>
      <c r="BU208" s="205">
        <f t="shared" si="2136"/>
        <v>0</v>
      </c>
      <c r="BV208" s="205">
        <f t="shared" si="2136"/>
        <v>0</v>
      </c>
      <c r="BW208" s="205">
        <f t="shared" si="2136"/>
        <v>0</v>
      </c>
      <c r="BX208" s="205">
        <f t="shared" si="2136"/>
        <v>0</v>
      </c>
      <c r="BY208" s="205">
        <f t="shared" si="2136"/>
        <v>0</v>
      </c>
      <c r="BZ208" s="205">
        <f t="shared" ref="BZ208:EK208" si="2137">SUM(BZ209:BZ238)</f>
        <v>0</v>
      </c>
      <c r="CA208" s="205">
        <f t="shared" si="2137"/>
        <v>0</v>
      </c>
      <c r="CB208" s="205">
        <f t="shared" si="2137"/>
        <v>80</v>
      </c>
      <c r="CC208" s="205">
        <f t="shared" si="2137"/>
        <v>942681.60000000009</v>
      </c>
      <c r="CD208" s="205">
        <f t="shared" si="2137"/>
        <v>80</v>
      </c>
      <c r="CE208" s="205">
        <f t="shared" si="2137"/>
        <v>673344</v>
      </c>
      <c r="CF208" s="205">
        <f t="shared" si="2137"/>
        <v>58</v>
      </c>
      <c r="CG208" s="205">
        <f t="shared" si="2137"/>
        <v>488174.39999999997</v>
      </c>
      <c r="CH208" s="205">
        <f t="shared" si="2137"/>
        <v>0</v>
      </c>
      <c r="CI208" s="205">
        <f t="shared" si="2137"/>
        <v>0</v>
      </c>
      <c r="CJ208" s="205">
        <f t="shared" si="2137"/>
        <v>0</v>
      </c>
      <c r="CK208" s="205">
        <f t="shared" si="2137"/>
        <v>0</v>
      </c>
      <c r="CL208" s="205">
        <f t="shared" si="2137"/>
        <v>30</v>
      </c>
      <c r="CM208" s="205">
        <f t="shared" si="2137"/>
        <v>252503.99999999997</v>
      </c>
      <c r="CN208" s="205">
        <f t="shared" si="2137"/>
        <v>22</v>
      </c>
      <c r="CO208" s="205">
        <f t="shared" si="2137"/>
        <v>185169.59999999998</v>
      </c>
      <c r="CP208" s="237">
        <f t="shared" si="2137"/>
        <v>1</v>
      </c>
      <c r="CQ208" s="205">
        <f t="shared" si="2137"/>
        <v>11615.183999999999</v>
      </c>
      <c r="CR208" s="237">
        <f t="shared" si="2137"/>
        <v>0</v>
      </c>
      <c r="CS208" s="205">
        <f t="shared" si="2137"/>
        <v>0</v>
      </c>
      <c r="CT208" s="205">
        <f t="shared" si="2137"/>
        <v>50</v>
      </c>
      <c r="CU208" s="205">
        <f t="shared" si="2137"/>
        <v>505008</v>
      </c>
      <c r="CV208" s="205">
        <f t="shared" si="2137"/>
        <v>0</v>
      </c>
      <c r="CW208" s="205">
        <f t="shared" si="2137"/>
        <v>0</v>
      </c>
      <c r="CX208" s="205">
        <f t="shared" si="2137"/>
        <v>0</v>
      </c>
      <c r="CY208" s="205">
        <f t="shared" si="2137"/>
        <v>0</v>
      </c>
      <c r="CZ208" s="205">
        <f t="shared" si="2137"/>
        <v>0</v>
      </c>
      <c r="DA208" s="205">
        <f t="shared" si="2137"/>
        <v>0</v>
      </c>
      <c r="DB208" s="205">
        <f t="shared" si="2137"/>
        <v>25</v>
      </c>
      <c r="DC208" s="205">
        <f t="shared" si="2137"/>
        <v>252504</v>
      </c>
      <c r="DD208" s="205">
        <f t="shared" si="2137"/>
        <v>0</v>
      </c>
      <c r="DE208" s="205">
        <f t="shared" si="2137"/>
        <v>0</v>
      </c>
      <c r="DF208" s="237">
        <v>78</v>
      </c>
      <c r="DG208" s="205">
        <v>786315.26000000024</v>
      </c>
      <c r="DH208" s="205">
        <f t="shared" si="2137"/>
        <v>0</v>
      </c>
      <c r="DI208" s="205">
        <f t="shared" si="2137"/>
        <v>0</v>
      </c>
      <c r="DJ208" s="205">
        <f t="shared" si="2137"/>
        <v>0</v>
      </c>
      <c r="DK208" s="205">
        <f t="shared" si="2137"/>
        <v>0</v>
      </c>
      <c r="DL208" s="205">
        <f t="shared" si="2137"/>
        <v>0</v>
      </c>
      <c r="DM208" s="205">
        <f t="shared" si="2137"/>
        <v>0</v>
      </c>
      <c r="DN208" s="205">
        <f t="shared" si="2137"/>
        <v>0</v>
      </c>
      <c r="DO208" s="205">
        <f t="shared" si="2137"/>
        <v>0</v>
      </c>
      <c r="DP208" s="205">
        <f t="shared" si="2137"/>
        <v>0</v>
      </c>
      <c r="DQ208" s="205">
        <f t="shared" si="2137"/>
        <v>0</v>
      </c>
      <c r="DR208" s="205">
        <f t="shared" si="2137"/>
        <v>0</v>
      </c>
      <c r="DS208" s="205">
        <f t="shared" si="2137"/>
        <v>0</v>
      </c>
      <c r="DT208" s="205">
        <f t="shared" si="2137"/>
        <v>0</v>
      </c>
      <c r="DU208" s="205">
        <f t="shared" si="2137"/>
        <v>0</v>
      </c>
      <c r="DV208" s="205">
        <f t="shared" si="2137"/>
        <v>0</v>
      </c>
      <c r="DW208" s="205">
        <f t="shared" si="2137"/>
        <v>0</v>
      </c>
      <c r="DX208" s="205">
        <f t="shared" si="2137"/>
        <v>0</v>
      </c>
      <c r="DY208" s="205">
        <f t="shared" si="2137"/>
        <v>0</v>
      </c>
      <c r="DZ208" s="205">
        <f t="shared" si="2137"/>
        <v>0</v>
      </c>
      <c r="EA208" s="205">
        <f t="shared" si="2137"/>
        <v>0</v>
      </c>
      <c r="EB208" s="205">
        <f t="shared" si="2137"/>
        <v>0</v>
      </c>
      <c r="EC208" s="205">
        <f t="shared" si="2137"/>
        <v>0</v>
      </c>
      <c r="ED208" s="205">
        <f t="shared" si="2137"/>
        <v>0</v>
      </c>
      <c r="EE208" s="205">
        <f t="shared" si="2137"/>
        <v>0</v>
      </c>
      <c r="EF208" s="205">
        <f t="shared" si="2137"/>
        <v>0</v>
      </c>
      <c r="EG208" s="205">
        <f t="shared" si="2137"/>
        <v>0</v>
      </c>
      <c r="EH208" s="205">
        <f t="shared" si="2137"/>
        <v>0</v>
      </c>
      <c r="EI208" s="205">
        <f t="shared" si="2137"/>
        <v>0</v>
      </c>
      <c r="EJ208" s="205">
        <f t="shared" si="2137"/>
        <v>0</v>
      </c>
      <c r="EK208" s="205">
        <f t="shared" si="2137"/>
        <v>0</v>
      </c>
      <c r="EL208" s="205">
        <f t="shared" ref="EL208:FQ208" si="2138">SUM(EL209:EL238)</f>
        <v>0</v>
      </c>
      <c r="EM208" s="205">
        <f t="shared" si="2138"/>
        <v>0</v>
      </c>
      <c r="EN208" s="205">
        <f t="shared" si="2138"/>
        <v>0</v>
      </c>
      <c r="EO208" s="205">
        <f t="shared" si="2138"/>
        <v>0</v>
      </c>
      <c r="EP208" s="205">
        <f t="shared" si="2138"/>
        <v>0</v>
      </c>
      <c r="EQ208" s="205">
        <f t="shared" si="2138"/>
        <v>0</v>
      </c>
      <c r="ER208" s="205">
        <f t="shared" si="2138"/>
        <v>0</v>
      </c>
      <c r="ES208" s="205">
        <f t="shared" si="2138"/>
        <v>0</v>
      </c>
      <c r="ET208" s="205">
        <f t="shared" si="2138"/>
        <v>0</v>
      </c>
      <c r="EU208" s="205">
        <f t="shared" si="2138"/>
        <v>0</v>
      </c>
      <c r="EV208" s="205">
        <f t="shared" si="2138"/>
        <v>0</v>
      </c>
      <c r="EW208" s="205">
        <f t="shared" si="2138"/>
        <v>0</v>
      </c>
      <c r="EX208" s="205"/>
      <c r="EY208" s="205"/>
      <c r="EZ208" s="205">
        <f t="shared" si="2138"/>
        <v>2533</v>
      </c>
      <c r="FA208" s="205">
        <f t="shared" si="2138"/>
        <v>41946633.005523995</v>
      </c>
    </row>
    <row r="209" spans="1:157" s="2" customFormat="1" ht="30" customHeight="1" x14ac:dyDescent="0.25">
      <c r="A209" s="122"/>
      <c r="B209" s="122">
        <v>161</v>
      </c>
      <c r="C209" s="123" t="s">
        <v>553</v>
      </c>
      <c r="D209" s="217" t="s">
        <v>554</v>
      </c>
      <c r="E209" s="125">
        <v>15030</v>
      </c>
      <c r="F209" s="126">
        <v>7.86</v>
      </c>
      <c r="G209" s="127"/>
      <c r="H209" s="238">
        <v>0.8</v>
      </c>
      <c r="I209" s="239"/>
      <c r="J209" s="183">
        <v>1.4</v>
      </c>
      <c r="K209" s="183">
        <v>1.68</v>
      </c>
      <c r="L209" s="183">
        <v>2.23</v>
      </c>
      <c r="M209" s="186">
        <v>2.57</v>
      </c>
      <c r="N209" s="130">
        <v>5</v>
      </c>
      <c r="O209" s="131">
        <f t="shared" ref="O209:Q210" si="2139">N209*$E209*$F209*$H209*$J209*O$11</f>
        <v>661560.48</v>
      </c>
      <c r="P209" s="240"/>
      <c r="Q209" s="131">
        <f t="shared" si="2139"/>
        <v>0</v>
      </c>
      <c r="R209" s="131"/>
      <c r="S209" s="131">
        <v>0</v>
      </c>
      <c r="T209" s="131"/>
      <c r="U209" s="131"/>
      <c r="V209" s="241"/>
      <c r="W209" s="131">
        <f t="shared" ref="W209:W210" si="2140">V209*$E209*$F209*$H209*$J209*W$11</f>
        <v>0</v>
      </c>
      <c r="X209" s="130"/>
      <c r="Y209" s="131">
        <f t="shared" ref="Y209:Y210" si="2141">X209*$E209*$F209*$H209*$J209*Y$11</f>
        <v>0</v>
      </c>
      <c r="Z209" s="130"/>
      <c r="AA209" s="131">
        <f t="shared" ref="AA209:AA210" si="2142">Z209*$E209*$F209*$H209*$J209*AA$11</f>
        <v>0</v>
      </c>
      <c r="AB209" s="130"/>
      <c r="AC209" s="131">
        <f t="shared" ref="AC209:AC210" si="2143">AB209*$E209*$F209*$H209*$J209*AC$11</f>
        <v>0</v>
      </c>
      <c r="AD209" s="241"/>
      <c r="AE209" s="131">
        <f t="shared" ref="AE209:AE210" si="2144">AD209*$E209*$F209*$H209*$J209*AE$11</f>
        <v>0</v>
      </c>
      <c r="AF209" s="132"/>
      <c r="AG209" s="131">
        <f t="shared" ref="AG209:AG210" si="2145">AF209*$E209*$F209*$H209*$J209*AG$11</f>
        <v>0</v>
      </c>
      <c r="AH209" s="241"/>
      <c r="AI209" s="131">
        <f t="shared" ref="AI209:AI210" si="2146">AH209*$E209*$F209*$H209*$J209*AI$11</f>
        <v>0</v>
      </c>
      <c r="AJ209" s="241"/>
      <c r="AK209" s="132"/>
      <c r="AL209" s="132"/>
      <c r="AM209" s="132">
        <v>0</v>
      </c>
      <c r="AN209" s="130"/>
      <c r="AO209" s="131">
        <f t="shared" ref="AO209:AO210" si="2147">AN209*$E209*$F209*$H209*$J209*AO$11</f>
        <v>0</v>
      </c>
      <c r="AP209" s="241"/>
      <c r="AQ209" s="131">
        <f t="shared" ref="AQ209:AQ210" si="2148">AP209*$E209*$F209*$H209*$J209*AQ$11</f>
        <v>0</v>
      </c>
      <c r="AR209" s="130"/>
      <c r="AS209" s="131">
        <f t="shared" ref="AS209:AS210" si="2149">AR209*$E209*$F209*$H209*$J209*AS$11</f>
        <v>0</v>
      </c>
      <c r="AT209" s="130"/>
      <c r="AU209" s="131">
        <f t="shared" ref="AU209:AU210" si="2150">AT209*$E209*$F209*$H209*$J209*AU$11</f>
        <v>0</v>
      </c>
      <c r="AV209" s="241"/>
      <c r="AW209" s="131">
        <f t="shared" ref="AW209:AW210" si="2151">AV209*$E209*$F209*$H209*$J209*AW$11</f>
        <v>0</v>
      </c>
      <c r="AX209" s="241"/>
      <c r="AY209" s="131">
        <f t="shared" ref="AY209" si="2152">AX209*$E209*$F209*$H209*$J209*AY$11</f>
        <v>0</v>
      </c>
      <c r="AZ209" s="130"/>
      <c r="BA209" s="131">
        <f t="shared" ref="BA209:BA210" si="2153">AZ209*$E209*$F209*$H209*$J209*BA$11</f>
        <v>0</v>
      </c>
      <c r="BB209" s="130"/>
      <c r="BC209" s="131">
        <f t="shared" ref="BC209:BC210" si="2154">BB209*$E209*$F209*$H209*$J209*BC$11</f>
        <v>0</v>
      </c>
      <c r="BD209" s="130"/>
      <c r="BE209" s="131">
        <f t="shared" ref="BE209:BE210" si="2155">BD209*$E209*$F209*$H209*$J209*BE$11</f>
        <v>0</v>
      </c>
      <c r="BF209" s="130"/>
      <c r="BG209" s="131">
        <f t="shared" ref="BG209:BG210" si="2156">BF209*$E209*$F209*$H209*$J209*BG$11</f>
        <v>0</v>
      </c>
      <c r="BH209" s="130"/>
      <c r="BI209" s="131">
        <f t="shared" ref="BI209:BI210" si="2157">BH209*$E209*$F209*$H209*$J209*BI$11</f>
        <v>0</v>
      </c>
      <c r="BJ209" s="132">
        <v>0</v>
      </c>
      <c r="BK209" s="132">
        <v>0</v>
      </c>
      <c r="BL209" s="130">
        <v>13</v>
      </c>
      <c r="BM209" s="131">
        <f t="shared" ref="BM209:BM210" si="2158">BL209*$E209*$F209*$H209*$J209*BM$11</f>
        <v>1720057.2479999999</v>
      </c>
      <c r="BN209" s="130"/>
      <c r="BO209" s="131">
        <f t="shared" ref="BO209:BO210" si="2159">BN209*$E209*$F209*$H209*$J209*BO$11</f>
        <v>0</v>
      </c>
      <c r="BP209" s="130"/>
      <c r="BQ209" s="131">
        <f t="shared" ref="BQ209:BQ210" si="2160">BP209*$E209*$F209*$H209*$J209*BQ$11</f>
        <v>0</v>
      </c>
      <c r="BR209" s="130"/>
      <c r="BS209" s="131">
        <f t="shared" ref="BS209:BS210" si="2161">BR209*$E209*$F209*$H209*$J209*BS$11</f>
        <v>0</v>
      </c>
      <c r="BT209" s="130"/>
      <c r="BU209" s="131">
        <f t="shared" ref="BU209:BU210" si="2162">BT209*$E209*$F209*$H209*$J209*BU$11</f>
        <v>0</v>
      </c>
      <c r="BV209" s="130"/>
      <c r="BW209" s="131">
        <f t="shared" ref="BW209:BW210" si="2163">BV209*$E209*$F209*$H209*$J209*BW$11</f>
        <v>0</v>
      </c>
      <c r="BX209" s="130"/>
      <c r="BY209" s="131">
        <f t="shared" ref="BY209:BY210" si="2164">BX209*$E209*$F209*$H209*$J209*BY$11</f>
        <v>0</v>
      </c>
      <c r="BZ209" s="130"/>
      <c r="CA209" s="131">
        <f t="shared" ref="CA209:CA210" si="2165">BZ209*$E209*$F209*$H209*$J209*CA$11</f>
        <v>0</v>
      </c>
      <c r="CB209" s="134"/>
      <c r="CC209" s="131">
        <f t="shared" ref="CC209:CE210" si="2166">CB209*$E209*$F209*$H209*$J209*CC$11</f>
        <v>0</v>
      </c>
      <c r="CD209" s="130"/>
      <c r="CE209" s="131">
        <f t="shared" si="2166"/>
        <v>0</v>
      </c>
      <c r="CF209" s="241"/>
      <c r="CG209" s="131">
        <f t="shared" ref="CG209:CG210" si="2167">CF209*$E209*$F209*$H209*$J209*CG$11</f>
        <v>0</v>
      </c>
      <c r="CH209" s="130"/>
      <c r="CI209" s="131">
        <f t="shared" ref="CI209:CI210" si="2168">CH209*$E209*$F209*$H209*$J209*CI$11</f>
        <v>0</v>
      </c>
      <c r="CJ209" s="130"/>
      <c r="CK209" s="131">
        <f t="shared" ref="CK209:CK210" si="2169">CJ209*$E209*$F209*$H209*$J209*CK$11</f>
        <v>0</v>
      </c>
      <c r="CL209" s="130"/>
      <c r="CM209" s="131">
        <f t="shared" ref="CM209:CM210" si="2170">CL209*$E209*$F209*$H209*$J209*CM$11</f>
        <v>0</v>
      </c>
      <c r="CN209" s="130"/>
      <c r="CO209" s="131">
        <f t="shared" ref="CO209:CO210" si="2171">CN209*$E209*$F209*$H209*$J209*CO$11</f>
        <v>0</v>
      </c>
      <c r="CP209" s="130"/>
      <c r="CQ209" s="135">
        <f>SUM(CP209*$E209*$F209*$H209*$K209*$CQ$11)</f>
        <v>0</v>
      </c>
      <c r="CR209" s="130"/>
      <c r="CS209" s="135">
        <f>SUM(CR209*$E209*$F209*$H209*$K209*$CQ$11)</f>
        <v>0</v>
      </c>
      <c r="CT209" s="130"/>
      <c r="CU209" s="135">
        <f t="shared" ref="CU209:CU210" si="2172">SUM(CT209*$E209*$F209*$H209*$K209*$CQ$11)</f>
        <v>0</v>
      </c>
      <c r="CV209" s="241"/>
      <c r="CW209" s="135">
        <f t="shared" ref="CW209:CW210" si="2173">SUM(CV209*$E209*$F209*$H209*$K209*$CQ$11)</f>
        <v>0</v>
      </c>
      <c r="CX209" s="241"/>
      <c r="CY209" s="135">
        <f t="shared" ref="CY209:CY210" si="2174">SUM(CX209*$E209*$F209*$H209*$K209*$CQ$11)</f>
        <v>0</v>
      </c>
      <c r="CZ209" s="241"/>
      <c r="DA209" s="135">
        <f t="shared" ref="DA209:DA210" si="2175">SUM(CZ209*$E209*$F209*$H209*$K209*$CQ$11)</f>
        <v>0</v>
      </c>
      <c r="DB209" s="130"/>
      <c r="DC209" s="135">
        <f t="shared" ref="DC209:DC210" si="2176">SUM(DB209*$E209*$F209*$H209*$K209*$CQ$11)</f>
        <v>0</v>
      </c>
      <c r="DD209" s="130"/>
      <c r="DE209" s="135">
        <f t="shared" ref="DE209:DE210" si="2177">SUM(DD209*$E209*$F209*$H209*$K209*$CQ$11)</f>
        <v>0</v>
      </c>
      <c r="DF209" s="130">
        <v>0</v>
      </c>
      <c r="DG209" s="135">
        <v>0</v>
      </c>
      <c r="DH209" s="241"/>
      <c r="DI209" s="135">
        <f t="shared" ref="DI209:DI210" si="2178">SUM(DH209*$E209*$F209*$H209*$K209*$CQ$11)</f>
        <v>0</v>
      </c>
      <c r="DJ209" s="130"/>
      <c r="DK209" s="135">
        <f t="shared" ref="DK209:DK210" si="2179">SUM(DJ209*$E209*$F209*$H209*$K209*$CQ$11)</f>
        <v>0</v>
      </c>
      <c r="DL209" s="130"/>
      <c r="DM209" s="135">
        <f t="shared" ref="DM209:DM210" si="2180">SUM(DL209*$E209*$F209*$H209*$K209*$CQ$11)</f>
        <v>0</v>
      </c>
      <c r="DN209" s="130"/>
      <c r="DO209" s="135">
        <f t="shared" ref="DO209:DO210" si="2181">SUM(DN209*$E209*$F209*$H209*$K209*$CQ$11)</f>
        <v>0</v>
      </c>
      <c r="DP209" s="130"/>
      <c r="DQ209" s="135">
        <f t="shared" ref="DQ209:DQ210" si="2182">SUM(DP209*$E209*$F209*$H209*$K209*$CQ$11)</f>
        <v>0</v>
      </c>
      <c r="DR209" s="130"/>
      <c r="DS209" s="135">
        <f t="shared" ref="DS209:DS210" si="2183">SUM(DR209*$E209*$F209*$H209*$K209*$CQ$11)</f>
        <v>0</v>
      </c>
      <c r="DT209" s="130"/>
      <c r="DU209" s="135">
        <f t="shared" ref="DU209:DU210" si="2184">SUM(DT209*$E209*$F209*$H209*$K209*$CQ$11)</f>
        <v>0</v>
      </c>
      <c r="DV209" s="130"/>
      <c r="DW209" s="135">
        <f t="shared" ref="DW209:DW210" si="2185">SUM(DV209*$E209*$F209*$H209*$K209*$CQ$11)</f>
        <v>0</v>
      </c>
      <c r="DX209" s="130"/>
      <c r="DY209" s="135">
        <f t="shared" ref="DY209:DY210" si="2186">SUM(DX209*$E209*$F209*$H209*$K209*$CQ$11)</f>
        <v>0</v>
      </c>
      <c r="DZ209" s="130"/>
      <c r="EA209" s="135">
        <f t="shared" ref="EA209:EA210" si="2187">SUM(DZ209*$E209*$F209*$H209*$L209*EC$11)</f>
        <v>0</v>
      </c>
      <c r="EB209" s="130"/>
      <c r="EC209" s="135">
        <f t="shared" ref="EC209:EC210" si="2188">SUM(EB209*$E209*$F209*$H209*$M209*EC$11)</f>
        <v>0</v>
      </c>
      <c r="ED209" s="130"/>
      <c r="EE209" s="131">
        <f t="shared" ref="EE209:EE210" si="2189">ED209*$E209*$F209*$H209*$J209*EE$11</f>
        <v>0</v>
      </c>
      <c r="EF209" s="130"/>
      <c r="EG209" s="131">
        <f t="shared" ref="EG209:EG210" si="2190">EF209*$E209*$F209*$H209*$J209*EG$11</f>
        <v>0</v>
      </c>
      <c r="EH209" s="130"/>
      <c r="EI209" s="132"/>
      <c r="EJ209" s="130"/>
      <c r="EK209" s="132"/>
      <c r="EL209" s="130"/>
      <c r="EM209" s="131">
        <f t="shared" ref="EM209:EM210" si="2191">EL209*$E209*$F209*$H209*$J209*EM$11</f>
        <v>0</v>
      </c>
      <c r="EN209" s="130"/>
      <c r="EO209" s="131">
        <f t="shared" ref="EO209:EO210" si="2192">EN209*$E209*$F209*$H209*$J209*EO$11</f>
        <v>0</v>
      </c>
      <c r="EP209" s="130"/>
      <c r="EQ209" s="132"/>
      <c r="ER209" s="136"/>
      <c r="ES209" s="136"/>
      <c r="ET209" s="151"/>
      <c r="EU209" s="151"/>
      <c r="EV209" s="151"/>
      <c r="EW209" s="151"/>
      <c r="EX209" s="151"/>
      <c r="EY209" s="151"/>
      <c r="EZ209" s="137">
        <f t="shared" ref="EZ209:FA238" si="2193">SUM(N209,P209,V209,X209,Z209,AB209,AD209,AF209,AH209,AJ209,AL209,AN209,AP209,AR209,AT209,AV209,AX209,AZ209,BB209,BD209,BF209,BH209,BJ209,BL209,BN209,BP209,BR209,BT209,BV209,BX209,BZ209,CB209,CD209,CF209,CH209,CJ209,CL209,CN209,CP209,CR209,CT209,CV209,CX209,CZ209,DB209,DD209,DF209,DH209,DJ209,DL209,DN209,DP209,DR209,DT209,DV209,DX209,DZ209,EB209,ED209,EF209,EH209,EJ209,EL209,EN209,EP209,ER209,ET209,EV209,EX209)</f>
        <v>18</v>
      </c>
      <c r="FA209" s="137">
        <f t="shared" si="2193"/>
        <v>2381617.7280000001</v>
      </c>
    </row>
    <row r="210" spans="1:157" s="2" customFormat="1" ht="57" customHeight="1" x14ac:dyDescent="0.25">
      <c r="A210" s="122"/>
      <c r="B210" s="122">
        <v>162</v>
      </c>
      <c r="C210" s="123" t="s">
        <v>555</v>
      </c>
      <c r="D210" s="215" t="s">
        <v>556</v>
      </c>
      <c r="E210" s="125">
        <v>15030</v>
      </c>
      <c r="F210" s="126">
        <v>0.56000000000000005</v>
      </c>
      <c r="G210" s="127"/>
      <c r="H210" s="128">
        <v>1</v>
      </c>
      <c r="I210" s="194"/>
      <c r="J210" s="183">
        <v>1.4</v>
      </c>
      <c r="K210" s="183">
        <v>1.68</v>
      </c>
      <c r="L210" s="183">
        <v>2.23</v>
      </c>
      <c r="M210" s="186">
        <v>2.57</v>
      </c>
      <c r="N210" s="130"/>
      <c r="O210" s="131">
        <f t="shared" si="2139"/>
        <v>0</v>
      </c>
      <c r="P210" s="240"/>
      <c r="Q210" s="131">
        <f t="shared" si="2139"/>
        <v>0</v>
      </c>
      <c r="R210" s="131">
        <v>3</v>
      </c>
      <c r="S210" s="131">
        <v>35350.559999999998</v>
      </c>
      <c r="T210" s="131"/>
      <c r="U210" s="131"/>
      <c r="V210" s="241">
        <v>3</v>
      </c>
      <c r="W210" s="131">
        <f t="shared" si="2140"/>
        <v>35350.559999999998</v>
      </c>
      <c r="X210" s="130">
        <v>1</v>
      </c>
      <c r="Y210" s="131">
        <f t="shared" si="2141"/>
        <v>11783.52</v>
      </c>
      <c r="Z210" s="130"/>
      <c r="AA210" s="131">
        <f t="shared" si="2142"/>
        <v>0</v>
      </c>
      <c r="AB210" s="130"/>
      <c r="AC210" s="131">
        <f t="shared" si="2143"/>
        <v>0</v>
      </c>
      <c r="AD210" s="241"/>
      <c r="AE210" s="131">
        <f t="shared" si="2144"/>
        <v>0</v>
      </c>
      <c r="AF210" s="132"/>
      <c r="AG210" s="131">
        <f t="shared" si="2145"/>
        <v>0</v>
      </c>
      <c r="AH210" s="241"/>
      <c r="AI210" s="131">
        <f t="shared" si="2146"/>
        <v>0</v>
      </c>
      <c r="AJ210" s="241"/>
      <c r="AK210" s="132"/>
      <c r="AL210" s="132">
        <v>0</v>
      </c>
      <c r="AM210" s="132">
        <v>0</v>
      </c>
      <c r="AN210" s="130"/>
      <c r="AO210" s="131">
        <f t="shared" si="2147"/>
        <v>0</v>
      </c>
      <c r="AP210" s="241"/>
      <c r="AQ210" s="131">
        <f t="shared" si="2148"/>
        <v>0</v>
      </c>
      <c r="AR210" s="130">
        <v>0</v>
      </c>
      <c r="AS210" s="131">
        <f t="shared" si="2149"/>
        <v>0</v>
      </c>
      <c r="AT210" s="130"/>
      <c r="AU210" s="131">
        <f t="shared" si="2150"/>
        <v>0</v>
      </c>
      <c r="AV210" s="241">
        <v>0</v>
      </c>
      <c r="AW210" s="131">
        <f t="shared" si="2151"/>
        <v>0</v>
      </c>
      <c r="AX210" s="241">
        <v>27</v>
      </c>
      <c r="AY210" s="131">
        <v>318155.03999999998</v>
      </c>
      <c r="AZ210" s="130">
        <v>50</v>
      </c>
      <c r="BA210" s="131">
        <f t="shared" si="2153"/>
        <v>589176</v>
      </c>
      <c r="BB210" s="130"/>
      <c r="BC210" s="131">
        <f t="shared" si="2154"/>
        <v>0</v>
      </c>
      <c r="BD210" s="130"/>
      <c r="BE210" s="131">
        <f t="shared" si="2155"/>
        <v>0</v>
      </c>
      <c r="BF210" s="130"/>
      <c r="BG210" s="131">
        <f t="shared" si="2156"/>
        <v>0</v>
      </c>
      <c r="BH210" s="130"/>
      <c r="BI210" s="131">
        <f t="shared" si="2157"/>
        <v>0</v>
      </c>
      <c r="BJ210" s="132">
        <v>0</v>
      </c>
      <c r="BK210" s="132">
        <v>0</v>
      </c>
      <c r="BL210" s="130"/>
      <c r="BM210" s="131">
        <f t="shared" si="2158"/>
        <v>0</v>
      </c>
      <c r="BN210" s="130"/>
      <c r="BO210" s="131">
        <f t="shared" si="2159"/>
        <v>0</v>
      </c>
      <c r="BP210" s="130"/>
      <c r="BQ210" s="131">
        <f t="shared" si="2160"/>
        <v>0</v>
      </c>
      <c r="BR210" s="130"/>
      <c r="BS210" s="131">
        <f t="shared" si="2161"/>
        <v>0</v>
      </c>
      <c r="BT210" s="130"/>
      <c r="BU210" s="131">
        <f t="shared" si="2162"/>
        <v>0</v>
      </c>
      <c r="BV210" s="130"/>
      <c r="BW210" s="131">
        <f t="shared" si="2163"/>
        <v>0</v>
      </c>
      <c r="BX210" s="130"/>
      <c r="BY210" s="131">
        <f t="shared" si="2164"/>
        <v>0</v>
      </c>
      <c r="BZ210" s="130"/>
      <c r="CA210" s="131">
        <f t="shared" si="2165"/>
        <v>0</v>
      </c>
      <c r="CB210" s="134">
        <v>80</v>
      </c>
      <c r="CC210" s="131">
        <f t="shared" si="2166"/>
        <v>942681.60000000009</v>
      </c>
      <c r="CD210" s="130"/>
      <c r="CE210" s="131">
        <f t="shared" si="2166"/>
        <v>0</v>
      </c>
      <c r="CF210" s="241">
        <v>0</v>
      </c>
      <c r="CG210" s="131">
        <f t="shared" si="2167"/>
        <v>0</v>
      </c>
      <c r="CH210" s="130"/>
      <c r="CI210" s="131">
        <f t="shared" si="2168"/>
        <v>0</v>
      </c>
      <c r="CJ210" s="130"/>
      <c r="CK210" s="131">
        <f t="shared" si="2169"/>
        <v>0</v>
      </c>
      <c r="CL210" s="130"/>
      <c r="CM210" s="131">
        <f t="shared" si="2170"/>
        <v>0</v>
      </c>
      <c r="CN210" s="130"/>
      <c r="CO210" s="131">
        <f t="shared" si="2171"/>
        <v>0</v>
      </c>
      <c r="CP210" s="130"/>
      <c r="CQ210" s="135">
        <f>SUM(CP210*$E210*$F210*$H210*$K210*$CQ$11)</f>
        <v>0</v>
      </c>
      <c r="CR210" s="130"/>
      <c r="CS210" s="135">
        <f>SUM(CR210*$E210*$F210*$H210*$K210*$CQ$11)</f>
        <v>0</v>
      </c>
      <c r="CT210" s="130"/>
      <c r="CU210" s="135">
        <f t="shared" si="2172"/>
        <v>0</v>
      </c>
      <c r="CV210" s="241"/>
      <c r="CW210" s="135">
        <f t="shared" si="2173"/>
        <v>0</v>
      </c>
      <c r="CX210" s="241"/>
      <c r="CY210" s="135">
        <f t="shared" si="2174"/>
        <v>0</v>
      </c>
      <c r="CZ210" s="241"/>
      <c r="DA210" s="135">
        <f t="shared" si="2175"/>
        <v>0</v>
      </c>
      <c r="DB210" s="130"/>
      <c r="DC210" s="135">
        <f t="shared" si="2176"/>
        <v>0</v>
      </c>
      <c r="DD210" s="130"/>
      <c r="DE210" s="135">
        <f t="shared" si="2177"/>
        <v>0</v>
      </c>
      <c r="DF210" s="130">
        <v>0</v>
      </c>
      <c r="DG210" s="135">
        <v>0</v>
      </c>
      <c r="DH210" s="241"/>
      <c r="DI210" s="135">
        <f t="shared" si="2178"/>
        <v>0</v>
      </c>
      <c r="DJ210" s="130"/>
      <c r="DK210" s="135">
        <f t="shared" si="2179"/>
        <v>0</v>
      </c>
      <c r="DL210" s="130">
        <v>0</v>
      </c>
      <c r="DM210" s="135">
        <f t="shared" si="2180"/>
        <v>0</v>
      </c>
      <c r="DN210" s="130"/>
      <c r="DO210" s="135">
        <f t="shared" si="2181"/>
        <v>0</v>
      </c>
      <c r="DP210" s="130"/>
      <c r="DQ210" s="135">
        <f t="shared" si="2182"/>
        <v>0</v>
      </c>
      <c r="DR210" s="130"/>
      <c r="DS210" s="135">
        <f t="shared" si="2183"/>
        <v>0</v>
      </c>
      <c r="DT210" s="130"/>
      <c r="DU210" s="135">
        <f t="shared" si="2184"/>
        <v>0</v>
      </c>
      <c r="DV210" s="130"/>
      <c r="DW210" s="135">
        <f t="shared" si="2185"/>
        <v>0</v>
      </c>
      <c r="DX210" s="130"/>
      <c r="DY210" s="135">
        <f t="shared" si="2186"/>
        <v>0</v>
      </c>
      <c r="DZ210" s="130"/>
      <c r="EA210" s="135">
        <f t="shared" si="2187"/>
        <v>0</v>
      </c>
      <c r="EB210" s="130"/>
      <c r="EC210" s="135">
        <f t="shared" si="2188"/>
        <v>0</v>
      </c>
      <c r="ED210" s="130"/>
      <c r="EE210" s="131">
        <f t="shared" si="2189"/>
        <v>0</v>
      </c>
      <c r="EF210" s="130"/>
      <c r="EG210" s="131">
        <f t="shared" si="2190"/>
        <v>0</v>
      </c>
      <c r="EH210" s="130"/>
      <c r="EI210" s="132"/>
      <c r="EJ210" s="130"/>
      <c r="EK210" s="132"/>
      <c r="EL210" s="130"/>
      <c r="EM210" s="131">
        <f t="shared" si="2191"/>
        <v>0</v>
      </c>
      <c r="EN210" s="130"/>
      <c r="EO210" s="131">
        <f t="shared" si="2192"/>
        <v>0</v>
      </c>
      <c r="EP210" s="130"/>
      <c r="EQ210" s="132"/>
      <c r="ER210" s="136"/>
      <c r="ES210" s="136"/>
      <c r="ET210" s="151"/>
      <c r="EU210" s="151"/>
      <c r="EV210" s="151"/>
      <c r="EW210" s="151"/>
      <c r="EX210" s="151"/>
      <c r="EY210" s="151"/>
      <c r="EZ210" s="137">
        <f t="shared" si="2193"/>
        <v>161</v>
      </c>
      <c r="FA210" s="137">
        <f t="shared" si="2193"/>
        <v>1897146.7200000002</v>
      </c>
    </row>
    <row r="211" spans="1:157" s="2" customFormat="1" ht="57" customHeight="1" x14ac:dyDescent="0.25">
      <c r="A211" s="122"/>
      <c r="B211" s="122">
        <v>163</v>
      </c>
      <c r="C211" s="122" t="s">
        <v>557</v>
      </c>
      <c r="D211" s="221" t="s">
        <v>558</v>
      </c>
      <c r="E211" s="125">
        <v>15030</v>
      </c>
      <c r="F211" s="225">
        <v>0.45</v>
      </c>
      <c r="G211" s="242">
        <v>0.3</v>
      </c>
      <c r="H211" s="128">
        <v>1</v>
      </c>
      <c r="I211" s="194"/>
      <c r="J211" s="183">
        <v>1.4</v>
      </c>
      <c r="K211" s="183">
        <v>1.68</v>
      </c>
      <c r="L211" s="183">
        <v>2.23</v>
      </c>
      <c r="M211" s="186">
        <v>2.57</v>
      </c>
      <c r="N211" s="130"/>
      <c r="O211" s="149">
        <f t="shared" ref="O211:Q211" si="2194">(N211*$E211*$F211*((1-$G211)+$G211*$J211*$H211*O$11))</f>
        <v>0</v>
      </c>
      <c r="P211" s="240"/>
      <c r="Q211" s="149">
        <f t="shared" si="2194"/>
        <v>0</v>
      </c>
      <c r="R211" s="149"/>
      <c r="S211" s="149">
        <v>0</v>
      </c>
      <c r="T211" s="149"/>
      <c r="U211" s="149"/>
      <c r="V211" s="241"/>
      <c r="W211" s="149">
        <f t="shared" ref="W211" si="2195">(V211*$E211*$F211*((1-$G211)+$G211*$J211*$H211*W$11))</f>
        <v>0</v>
      </c>
      <c r="X211" s="130"/>
      <c r="Y211" s="149">
        <f t="shared" ref="Y211" si="2196">(X211*$E211*$F211*((1-$G211)+$G211*$J211*$H211*Y$11))</f>
        <v>0</v>
      </c>
      <c r="Z211" s="130"/>
      <c r="AA211" s="149">
        <f t="shared" ref="AA211" si="2197">(Z211*$E211*$F211*((1-$G211)+$G211*$J211*$H211*AA$11))</f>
        <v>0</v>
      </c>
      <c r="AB211" s="130"/>
      <c r="AC211" s="149">
        <f t="shared" ref="AC211" si="2198">(AB211*$E211*$F211*((1-$G211)+$G211*$J211*$H211*AC$11))</f>
        <v>0</v>
      </c>
      <c r="AD211" s="241"/>
      <c r="AE211" s="149">
        <f t="shared" ref="AE211" si="2199">(AD211*$E211*$F211*((1-$G211)+$G211*$J211*$H211*AE$11))</f>
        <v>0</v>
      </c>
      <c r="AF211" s="132"/>
      <c r="AG211" s="149">
        <f t="shared" ref="AG211" si="2200">(AF211*$E211*$F211*((1-$G211)+$G211*$J211*$H211*AG$11))</f>
        <v>0</v>
      </c>
      <c r="AH211" s="241"/>
      <c r="AI211" s="149">
        <f t="shared" ref="AI211" si="2201">(AH211*$E211*$F211*((1-$G211)+$G211*$J211*$H211*AI$11))</f>
        <v>0</v>
      </c>
      <c r="AJ211" s="241"/>
      <c r="AK211" s="132"/>
      <c r="AL211" s="132"/>
      <c r="AM211" s="132"/>
      <c r="AN211" s="130"/>
      <c r="AO211" s="149">
        <f t="shared" ref="AO211" si="2202">(AN211*$E211*$F211*((1-$G211)+$G211*$J211*$H211*AO$11))</f>
        <v>0</v>
      </c>
      <c r="AP211" s="241"/>
      <c r="AQ211" s="149">
        <f t="shared" ref="AQ211" si="2203">(AP211*$E211*$F211*((1-$G211)+$G211*$J211*$H211*AQ$11))</f>
        <v>0</v>
      </c>
      <c r="AR211" s="130"/>
      <c r="AS211" s="149">
        <f t="shared" ref="AS211" si="2204">(AR211*$E211*$F211*((1-$G211)+$G211*$J211*$H211*AS$11))</f>
        <v>0</v>
      </c>
      <c r="AT211" s="130"/>
      <c r="AU211" s="149">
        <f t="shared" ref="AU211" si="2205">(AT211*$E211*$F211*((1-$G211)+$G211*$J211*$H211*AU$11))</f>
        <v>0</v>
      </c>
      <c r="AV211" s="241"/>
      <c r="AW211" s="149">
        <f t="shared" ref="AW211" si="2206">(AV211*$E211*$F211*((1-$G211)+$G211*$J211*$H211*AW$11))</f>
        <v>0</v>
      </c>
      <c r="AX211" s="241"/>
      <c r="AY211" s="149">
        <f t="shared" ref="AY211" si="2207">(AX211*$E211*$F211*((1-$G211)+$G211*$J211*$H211*AY$11))</f>
        <v>0</v>
      </c>
      <c r="AZ211" s="130"/>
      <c r="BA211" s="149">
        <f t="shared" ref="BA211" si="2208">(AZ211*$E211*$F211*((1-$G211)+$G211*$J211*$H211*BA$11))</f>
        <v>0</v>
      </c>
      <c r="BB211" s="130"/>
      <c r="BC211" s="149">
        <f t="shared" ref="BC211" si="2209">(BB211*$E211*$F211*((1-$G211)+$G211*$J211*$H211*BC$11))</f>
        <v>0</v>
      </c>
      <c r="BD211" s="130"/>
      <c r="BE211" s="149">
        <f t="shared" ref="BE211" si="2210">(BD211*$E211*$F211*((1-$G211)+$G211*$J211*$H211*BE$11))</f>
        <v>0</v>
      </c>
      <c r="BF211" s="130"/>
      <c r="BG211" s="149">
        <f t="shared" ref="BG211" si="2211">(BF211*$E211*$F211*((1-$G211)+$G211*$J211*$H211*BG$11))</f>
        <v>0</v>
      </c>
      <c r="BH211" s="130"/>
      <c r="BI211" s="149">
        <f t="shared" ref="BI211" si="2212">(BH211*$E211*$F211*((1-$G211)+$G211*$J211*$H211*BI$11))</f>
        <v>0</v>
      </c>
      <c r="BJ211" s="132">
        <v>0</v>
      </c>
      <c r="BK211" s="132">
        <v>0</v>
      </c>
      <c r="BL211" s="130"/>
      <c r="BM211" s="149">
        <f t="shared" ref="BM211" si="2213">(BL211*$E211*$F211*((1-$G211)+$G211*$J211*$H211*BM$11))</f>
        <v>0</v>
      </c>
      <c r="BN211" s="130"/>
      <c r="BO211" s="149">
        <f t="shared" ref="BO211" si="2214">(BN211*$E211*$F211*((1-$G211)+$G211*$J211*$H211*BO$11))</f>
        <v>0</v>
      </c>
      <c r="BP211" s="130"/>
      <c r="BQ211" s="149">
        <f t="shared" ref="BQ211" si="2215">(BP211*$E211*$F211*((1-$G211)+$G211*$J211*$H211*BQ$11))</f>
        <v>0</v>
      </c>
      <c r="BR211" s="130"/>
      <c r="BS211" s="149">
        <f t="shared" ref="BS211" si="2216">(BR211*$E211*$F211*((1-$G211)+$G211*$J211*$H211*BS$11))</f>
        <v>0</v>
      </c>
      <c r="BT211" s="130"/>
      <c r="BU211" s="149">
        <f t="shared" ref="BU211" si="2217">(BT211*$E211*$F211*((1-$G211)+$G211*$J211*$H211*BU$11))</f>
        <v>0</v>
      </c>
      <c r="BV211" s="130"/>
      <c r="BW211" s="149">
        <f t="shared" ref="BW211" si="2218">(BV211*$E211*$F211*((1-$G211)+$G211*$J211*$H211*BW$11))</f>
        <v>0</v>
      </c>
      <c r="BX211" s="130"/>
      <c r="BY211" s="149">
        <f t="shared" ref="BY211" si="2219">(BX211*$E211*$F211*((1-$G211)+$G211*$J211*$H211*BY$11))</f>
        <v>0</v>
      </c>
      <c r="BZ211" s="130"/>
      <c r="CA211" s="149">
        <f t="shared" ref="CA211" si="2220">(BZ211*$E211*$F211*((1-$G211)+$G211*$J211*$H211*CA$11))</f>
        <v>0</v>
      </c>
      <c r="CB211" s="134"/>
      <c r="CC211" s="149">
        <f t="shared" ref="CC211:CE211" si="2221">(CB211*$E211*$F211*((1-$G211)+$G211*$J211*$H211*CC$11))</f>
        <v>0</v>
      </c>
      <c r="CD211" s="130"/>
      <c r="CE211" s="149">
        <f t="shared" si="2221"/>
        <v>0</v>
      </c>
      <c r="CF211" s="241"/>
      <c r="CG211" s="149">
        <f t="shared" ref="CG211" si="2222">(CF211*$E211*$F211*((1-$G211)+$G211*$J211*$H211*CG$11))</f>
        <v>0</v>
      </c>
      <c r="CH211" s="130"/>
      <c r="CI211" s="149">
        <f t="shared" ref="CI211" si="2223">(CH211*$E211*$F211*((1-$G211)+$G211*$J211*$H211*CI$11))</f>
        <v>0</v>
      </c>
      <c r="CJ211" s="130"/>
      <c r="CK211" s="149">
        <f t="shared" ref="CK211" si="2224">(CJ211*$E211*$F211*((1-$G211)+$G211*$J211*$H211*CK$11))</f>
        <v>0</v>
      </c>
      <c r="CL211" s="130"/>
      <c r="CM211" s="149">
        <f t="shared" ref="CM211" si="2225">(CL211*$E211*$F211*((1-$G211)+$G211*$J211*$H211*CM$11))</f>
        <v>0</v>
      </c>
      <c r="CN211" s="130"/>
      <c r="CO211" s="149">
        <f t="shared" ref="CO211" si="2226">(CN211*$E211*$F211*((1-$G211)+$G211*$J211*$H211*CO$11))</f>
        <v>0</v>
      </c>
      <c r="CP211" s="130"/>
      <c r="CQ211" s="149">
        <f>(CP211*$E211*$F211*((1-$G211)+$G211*$K211*$H211))</f>
        <v>0</v>
      </c>
      <c r="CR211" s="130"/>
      <c r="CS211" s="149">
        <f>(CR211*$E211*$F211*((1-$G211)+$G211*$K211*$H211))</f>
        <v>0</v>
      </c>
      <c r="CT211" s="130"/>
      <c r="CU211" s="149">
        <f>(CT211*$E211*$F211*((1-$G211)+$G211*$K211*$H211))</f>
        <v>0</v>
      </c>
      <c r="CV211" s="241"/>
      <c r="CW211" s="149">
        <f>(CV211*$E211*$F211*((1-$G211)+$G211*$K211*$H211))</f>
        <v>0</v>
      </c>
      <c r="CX211" s="241"/>
      <c r="CY211" s="149">
        <f>(CX211*$E211*$F211*((1-$G211)+$G211*$K211*$H211))</f>
        <v>0</v>
      </c>
      <c r="CZ211" s="241"/>
      <c r="DA211" s="149">
        <f>(CZ211*$E211*$F211*((1-$G211)+$G211*$K211*$H211))</f>
        <v>0</v>
      </c>
      <c r="DB211" s="130"/>
      <c r="DC211" s="149">
        <f>(DB211*$E211*$F211*((1-$G211)+$G211*$K211*$H211))</f>
        <v>0</v>
      </c>
      <c r="DD211" s="130"/>
      <c r="DE211" s="149">
        <f>(DD211*$E211*$F211*((1-$G211)+$G211*$K211*$H211))</f>
        <v>0</v>
      </c>
      <c r="DF211" s="130">
        <v>0</v>
      </c>
      <c r="DG211" s="149">
        <v>0</v>
      </c>
      <c r="DH211" s="241"/>
      <c r="DI211" s="149">
        <f>(DH211*$E211*$F211*((1-$G211)+$G211*$K211*$H211))</f>
        <v>0</v>
      </c>
      <c r="DJ211" s="130"/>
      <c r="DK211" s="149">
        <f>(DJ211*$E211*$F211*((1-$G211)+$G211*$K211*$H211))</f>
        <v>0</v>
      </c>
      <c r="DL211" s="130"/>
      <c r="DM211" s="149">
        <f>(DL211*$E211*$F211*((1-$G211)+$G211*$K211*$H211))</f>
        <v>0</v>
      </c>
      <c r="DN211" s="130"/>
      <c r="DO211" s="149">
        <f>(DN211*$E211*$F211*((1-$G211)+$G211*$K211*$H211))</f>
        <v>0</v>
      </c>
      <c r="DP211" s="130"/>
      <c r="DQ211" s="149">
        <f>(DP211*$E211*$F211*((1-$G211)+$G211*$K211*$H211))</f>
        <v>0</v>
      </c>
      <c r="DR211" s="130"/>
      <c r="DS211" s="149">
        <f>(DR211*$E211*$F211*((1-$G211)+$G211*$K211*$H211))</f>
        <v>0</v>
      </c>
      <c r="DT211" s="130"/>
      <c r="DU211" s="149">
        <f>(DT211*$E211*$F211*((1-$G211)+$G211*$K211*$H211))</f>
        <v>0</v>
      </c>
      <c r="DV211" s="130"/>
      <c r="DW211" s="149">
        <f>(DV211*$E211*$F211*((1-$G211)+$G211*$K211*$H211))</f>
        <v>0</v>
      </c>
      <c r="DX211" s="130"/>
      <c r="DY211" s="149">
        <f>(DX211*$E211*$F211*((1-$G211)+$G211*$K211*$H211))</f>
        <v>0</v>
      </c>
      <c r="DZ211" s="130"/>
      <c r="EA211" s="149">
        <f>(DZ211*$E211*$F211*((1-$G211)+$G211*$J211*$H211*EA$11))</f>
        <v>0</v>
      </c>
      <c r="EB211" s="130"/>
      <c r="EC211" s="149">
        <f t="shared" ref="EC211" si="2227">(EB211*$E211*$F211*((1-$G211)+$G211*$M211*$H211*EC$11))</f>
        <v>0</v>
      </c>
      <c r="ED211" s="130"/>
      <c r="EE211" s="149">
        <f t="shared" ref="EE211" si="2228">(ED211*$E211*$F211*((1-$G211)+$G211*$J211*$H211*EE$11))</f>
        <v>0</v>
      </c>
      <c r="EF211" s="130"/>
      <c r="EG211" s="149">
        <f t="shared" ref="EG211" si="2229">(EF211*$E211*$F211*((1-$G211)+$G211*$J211*$H211*EG$11))</f>
        <v>0</v>
      </c>
      <c r="EH211" s="130"/>
      <c r="EI211" s="132"/>
      <c r="EJ211" s="130"/>
      <c r="EK211" s="132"/>
      <c r="EL211" s="130"/>
      <c r="EM211" s="149">
        <f t="shared" ref="EM211" si="2230">(EL211*$E211*$F211*((1-$G211)+$G211*$J211*$H211*EM$11))</f>
        <v>0</v>
      </c>
      <c r="EN211" s="130"/>
      <c r="EO211" s="149">
        <f t="shared" ref="EO211" si="2231">(EN211*$E211*$F211*((1-$G211)+$G211*$J211*$H211*EO$11))</f>
        <v>0</v>
      </c>
      <c r="EP211" s="130"/>
      <c r="EQ211" s="132"/>
      <c r="ER211" s="136"/>
      <c r="ES211" s="136"/>
      <c r="ET211" s="151"/>
      <c r="EU211" s="151"/>
      <c r="EV211" s="151"/>
      <c r="EW211" s="151"/>
      <c r="EX211" s="151"/>
      <c r="EY211" s="151"/>
      <c r="EZ211" s="137">
        <f t="shared" si="2193"/>
        <v>0</v>
      </c>
      <c r="FA211" s="137">
        <f t="shared" si="2193"/>
        <v>0</v>
      </c>
    </row>
    <row r="212" spans="1:157" s="196" customFormat="1" ht="56.45" customHeight="1" x14ac:dyDescent="0.25">
      <c r="A212" s="122"/>
      <c r="B212" s="122">
        <v>164</v>
      </c>
      <c r="C212" s="123" t="s">
        <v>559</v>
      </c>
      <c r="D212" s="217" t="s">
        <v>560</v>
      </c>
      <c r="E212" s="125">
        <v>15030</v>
      </c>
      <c r="F212" s="126">
        <v>0.46</v>
      </c>
      <c r="G212" s="127"/>
      <c r="H212" s="128">
        <v>1</v>
      </c>
      <c r="I212" s="194"/>
      <c r="J212" s="183">
        <v>1.4</v>
      </c>
      <c r="K212" s="183">
        <v>1.68</v>
      </c>
      <c r="L212" s="183">
        <v>2.23</v>
      </c>
      <c r="M212" s="186">
        <v>2.57</v>
      </c>
      <c r="N212" s="130"/>
      <c r="O212" s="131">
        <f t="shared" ref="O212:Q214" si="2232">N212*$E212*$F212*$H212*$J212*O$11</f>
        <v>0</v>
      </c>
      <c r="P212" s="240"/>
      <c r="Q212" s="131">
        <f t="shared" si="2232"/>
        <v>0</v>
      </c>
      <c r="R212" s="131"/>
      <c r="S212" s="131">
        <v>0</v>
      </c>
      <c r="T212" s="131"/>
      <c r="U212" s="131"/>
      <c r="V212" s="241"/>
      <c r="W212" s="131">
        <f t="shared" ref="W212:W214" si="2233">V212*$E212*$F212*$H212*$J212*W$11</f>
        <v>0</v>
      </c>
      <c r="X212" s="130"/>
      <c r="Y212" s="131">
        <f t="shared" ref="Y212:Y214" si="2234">X212*$E212*$F212*$H212*$J212*Y$11</f>
        <v>0</v>
      </c>
      <c r="Z212" s="130"/>
      <c r="AA212" s="131">
        <f t="shared" ref="AA212:AA214" si="2235">Z212*$E212*$F212*$H212*$J212*AA$11</f>
        <v>0</v>
      </c>
      <c r="AB212" s="130"/>
      <c r="AC212" s="131">
        <f t="shared" ref="AC212:AC214" si="2236">AB212*$E212*$F212*$H212*$J212*AC$11</f>
        <v>0</v>
      </c>
      <c r="AD212" s="241"/>
      <c r="AE212" s="131">
        <f t="shared" ref="AE212:AE214" si="2237">AD212*$E212*$F212*$H212*$J212*AE$11</f>
        <v>0</v>
      </c>
      <c r="AF212" s="132"/>
      <c r="AG212" s="131">
        <f t="shared" ref="AG212:AG214" si="2238">AF212*$E212*$F212*$H212*$J212*AG$11</f>
        <v>0</v>
      </c>
      <c r="AH212" s="241"/>
      <c r="AI212" s="131">
        <f t="shared" ref="AI212:AI214" si="2239">AH212*$E212*$F212*$H212*$J212*AI$11</f>
        <v>0</v>
      </c>
      <c r="AJ212" s="241"/>
      <c r="AK212" s="132"/>
      <c r="AL212" s="132">
        <v>0</v>
      </c>
      <c r="AM212" s="132">
        <v>0</v>
      </c>
      <c r="AN212" s="130"/>
      <c r="AO212" s="131">
        <f t="shared" ref="AO212:AO214" si="2240">AN212*$E212*$F212*$H212*$J212*AO$11</f>
        <v>0</v>
      </c>
      <c r="AP212" s="241"/>
      <c r="AQ212" s="131">
        <f t="shared" ref="AQ212:AQ214" si="2241">AP212*$E212*$F212*$H212*$J212*AQ$11</f>
        <v>0</v>
      </c>
      <c r="AR212" s="130">
        <v>0</v>
      </c>
      <c r="AS212" s="131">
        <f t="shared" ref="AS212:AS214" si="2242">AR212*$E212*$F212*$H212*$J212*AS$11</f>
        <v>0</v>
      </c>
      <c r="AT212" s="243"/>
      <c r="AU212" s="131">
        <f t="shared" ref="AU212:AU214" si="2243">AT212*$E212*$F212*$H212*$J212*AU$11</f>
        <v>0</v>
      </c>
      <c r="AV212" s="241">
        <v>0</v>
      </c>
      <c r="AW212" s="131">
        <f t="shared" ref="AW212:AW214" si="2244">AV212*$E212*$F212*$H212*$J212*AW$11</f>
        <v>0</v>
      </c>
      <c r="AX212" s="241"/>
      <c r="AY212" s="131">
        <f t="shared" ref="AY212:AY214" si="2245">AX212*$E212*$F212*$H212*$J212*AY$11</f>
        <v>0</v>
      </c>
      <c r="AZ212" s="130"/>
      <c r="BA212" s="131">
        <f t="shared" ref="BA212:BA214" si="2246">AZ212*$E212*$F212*$H212*$J212*BA$11</f>
        <v>0</v>
      </c>
      <c r="BB212" s="130"/>
      <c r="BC212" s="131">
        <f t="shared" ref="BC212:BC214" si="2247">BB212*$E212*$F212*$H212*$J212*BC$11</f>
        <v>0</v>
      </c>
      <c r="BD212" s="130"/>
      <c r="BE212" s="131">
        <f t="shared" ref="BE212:BE214" si="2248">BD212*$E212*$F212*$H212*$J212*BE$11</f>
        <v>0</v>
      </c>
      <c r="BF212" s="130"/>
      <c r="BG212" s="131">
        <f t="shared" ref="BG212:BG214" si="2249">BF212*$E212*$F212*$H212*$J212*BG$11</f>
        <v>0</v>
      </c>
      <c r="BH212" s="130"/>
      <c r="BI212" s="131">
        <f t="shared" ref="BI212:BI214" si="2250">BH212*$E212*$F212*$H212*$J212*BI$11</f>
        <v>0</v>
      </c>
      <c r="BJ212" s="132">
        <v>0</v>
      </c>
      <c r="BK212" s="132">
        <v>0</v>
      </c>
      <c r="BL212" s="130"/>
      <c r="BM212" s="131">
        <f t="shared" ref="BM212:BM214" si="2251">BL212*$E212*$F212*$H212*$J212*BM$11</f>
        <v>0</v>
      </c>
      <c r="BN212" s="130"/>
      <c r="BO212" s="131">
        <f t="shared" ref="BO212:BO214" si="2252">BN212*$E212*$F212*$H212*$J212*BO$11</f>
        <v>0</v>
      </c>
      <c r="BP212" s="130"/>
      <c r="BQ212" s="131">
        <f t="shared" ref="BQ212:BQ214" si="2253">BP212*$E212*$F212*$H212*$J212*BQ$11</f>
        <v>0</v>
      </c>
      <c r="BR212" s="130"/>
      <c r="BS212" s="131">
        <f t="shared" ref="BS212:BS214" si="2254">BR212*$E212*$F212*$H212*$J212*BS$11</f>
        <v>0</v>
      </c>
      <c r="BT212" s="130"/>
      <c r="BU212" s="131">
        <f t="shared" ref="BU212:BU214" si="2255">BT212*$E212*$F212*$H212*$J212*BU$11</f>
        <v>0</v>
      </c>
      <c r="BV212" s="130"/>
      <c r="BW212" s="131">
        <f t="shared" ref="BW212:BW214" si="2256">BV212*$E212*$F212*$H212*$J212*BW$11</f>
        <v>0</v>
      </c>
      <c r="BX212" s="130"/>
      <c r="BY212" s="131">
        <f t="shared" ref="BY212:BY214" si="2257">BX212*$E212*$F212*$H212*$J212*BY$11</f>
        <v>0</v>
      </c>
      <c r="BZ212" s="130"/>
      <c r="CA212" s="131">
        <f t="shared" ref="CA212:CA214" si="2258">BZ212*$E212*$F212*$H212*$J212*CA$11</f>
        <v>0</v>
      </c>
      <c r="CB212" s="134"/>
      <c r="CC212" s="131">
        <f t="shared" ref="CC212:CE214" si="2259">CB212*$E212*$F212*$H212*$J212*CC$11</f>
        <v>0</v>
      </c>
      <c r="CD212" s="130"/>
      <c r="CE212" s="131">
        <f t="shared" si="2259"/>
        <v>0</v>
      </c>
      <c r="CF212" s="241"/>
      <c r="CG212" s="131">
        <f t="shared" ref="CG212:CG214" si="2260">CF212*$E212*$F212*$H212*$J212*CG$11</f>
        <v>0</v>
      </c>
      <c r="CH212" s="130"/>
      <c r="CI212" s="131">
        <f t="shared" ref="CI212:CI214" si="2261">CH212*$E212*$F212*$H212*$J212*CI$11</f>
        <v>0</v>
      </c>
      <c r="CJ212" s="130"/>
      <c r="CK212" s="131">
        <f t="shared" ref="CK212:CK214" si="2262">CJ212*$E212*$F212*$H212*$J212*CK$11</f>
        <v>0</v>
      </c>
      <c r="CL212" s="130"/>
      <c r="CM212" s="131">
        <f t="shared" ref="CM212:CM214" si="2263">CL212*$E212*$F212*$H212*$J212*CM$11</f>
        <v>0</v>
      </c>
      <c r="CN212" s="130"/>
      <c r="CO212" s="131">
        <f t="shared" ref="CO212:CO214" si="2264">CN212*$E212*$F212*$H212*$J212*CO$11</f>
        <v>0</v>
      </c>
      <c r="CP212" s="130">
        <v>1</v>
      </c>
      <c r="CQ212" s="135">
        <f>SUM(CP212*$E212*$F212*$H212*$K212*$CQ$11)</f>
        <v>11615.183999999999</v>
      </c>
      <c r="CR212" s="130"/>
      <c r="CS212" s="135">
        <f>SUM(CR212*$E212*$F212*$H212*$K212*$CQ$11)</f>
        <v>0</v>
      </c>
      <c r="CT212" s="130"/>
      <c r="CU212" s="135">
        <f t="shared" ref="CU212:CU214" si="2265">SUM(CT212*$E212*$F212*$H212*$K212*$CQ$11)</f>
        <v>0</v>
      </c>
      <c r="CV212" s="241"/>
      <c r="CW212" s="135">
        <f t="shared" ref="CW212:CW214" si="2266">SUM(CV212*$E212*$F212*$H212*$K212*$CQ$11)</f>
        <v>0</v>
      </c>
      <c r="CX212" s="241"/>
      <c r="CY212" s="135">
        <f t="shared" ref="CY212:CY214" si="2267">SUM(CX212*$E212*$F212*$H212*$K212*$CQ$11)</f>
        <v>0</v>
      </c>
      <c r="CZ212" s="241"/>
      <c r="DA212" s="135">
        <f t="shared" ref="DA212:DA214" si="2268">SUM(CZ212*$E212*$F212*$H212*$K212*$CQ$11)</f>
        <v>0</v>
      </c>
      <c r="DB212" s="130"/>
      <c r="DC212" s="135">
        <f t="shared" ref="DC212:DC214" si="2269">SUM(DB212*$E212*$F212*$H212*$K212*$CQ$11)</f>
        <v>0</v>
      </c>
      <c r="DD212" s="130"/>
      <c r="DE212" s="135">
        <f t="shared" ref="DE212:DE214" si="2270">SUM(DD212*$E212*$F212*$H212*$K212*$CQ$11)</f>
        <v>0</v>
      </c>
      <c r="DF212" s="130">
        <v>0</v>
      </c>
      <c r="DG212" s="135">
        <v>0</v>
      </c>
      <c r="DH212" s="241"/>
      <c r="DI212" s="135">
        <f t="shared" ref="DI212:DI214" si="2271">SUM(DH212*$E212*$F212*$H212*$K212*$CQ$11)</f>
        <v>0</v>
      </c>
      <c r="DJ212" s="130"/>
      <c r="DK212" s="135">
        <f t="shared" ref="DK212:DK214" si="2272">SUM(DJ212*$E212*$F212*$H212*$K212*$CQ$11)</f>
        <v>0</v>
      </c>
      <c r="DL212" s="130">
        <v>0</v>
      </c>
      <c r="DM212" s="135">
        <f t="shared" ref="DM212:DM214" si="2273">SUM(DL212*$E212*$F212*$H212*$K212*$CQ$11)</f>
        <v>0</v>
      </c>
      <c r="DN212" s="130"/>
      <c r="DO212" s="135">
        <f t="shared" ref="DO212:DO214" si="2274">SUM(DN212*$E212*$F212*$H212*$K212*$CQ$11)</f>
        <v>0</v>
      </c>
      <c r="DP212" s="130"/>
      <c r="DQ212" s="135">
        <f t="shared" ref="DQ212:DQ214" si="2275">SUM(DP212*$E212*$F212*$H212*$K212*$CQ$11)</f>
        <v>0</v>
      </c>
      <c r="DR212" s="130"/>
      <c r="DS212" s="135">
        <f t="shared" ref="DS212:DS214" si="2276">SUM(DR212*$E212*$F212*$H212*$K212*$CQ$11)</f>
        <v>0</v>
      </c>
      <c r="DT212" s="130"/>
      <c r="DU212" s="135">
        <f t="shared" ref="DU212:DU214" si="2277">SUM(DT212*$E212*$F212*$H212*$K212*$CQ$11)</f>
        <v>0</v>
      </c>
      <c r="DV212" s="130"/>
      <c r="DW212" s="135">
        <f t="shared" ref="DW212:DW214" si="2278">SUM(DV212*$E212*$F212*$H212*$K212*$CQ$11)</f>
        <v>0</v>
      </c>
      <c r="DX212" s="130"/>
      <c r="DY212" s="135">
        <f t="shared" ref="DY212:DY214" si="2279">SUM(DX212*$E212*$F212*$H212*$K212*$CQ$11)</f>
        <v>0</v>
      </c>
      <c r="DZ212" s="130"/>
      <c r="EA212" s="135">
        <f t="shared" ref="EA212:EA214" si="2280">SUM(DZ212*$E212*$F212*$H212*$L212*EC$11)</f>
        <v>0</v>
      </c>
      <c r="EB212" s="130"/>
      <c r="EC212" s="135">
        <f t="shared" ref="EC212:EC214" si="2281">SUM(EB212*$E212*$F212*$H212*$M212*EC$11)</f>
        <v>0</v>
      </c>
      <c r="ED212" s="243"/>
      <c r="EE212" s="131">
        <f t="shared" ref="EE212:EE214" si="2282">ED212*$E212*$F212*$H212*$J212*EE$11</f>
        <v>0</v>
      </c>
      <c r="EF212" s="130"/>
      <c r="EG212" s="131">
        <f t="shared" ref="EG212:EG214" si="2283">EF212*$E212*$F212*$H212*$J212*EG$11</f>
        <v>0</v>
      </c>
      <c r="EH212" s="130"/>
      <c r="EI212" s="132"/>
      <c r="EJ212" s="130"/>
      <c r="EK212" s="132"/>
      <c r="EL212" s="130"/>
      <c r="EM212" s="131">
        <f t="shared" ref="EM212:EM214" si="2284">EL212*$E212*$F212*$H212*$J212*EM$11</f>
        <v>0</v>
      </c>
      <c r="EN212" s="130"/>
      <c r="EO212" s="131">
        <f t="shared" ref="EO212:EO214" si="2285">EN212*$E212*$F212*$H212*$J212*EO$11</f>
        <v>0</v>
      </c>
      <c r="EP212" s="130"/>
      <c r="EQ212" s="132"/>
      <c r="ER212" s="136"/>
      <c r="ES212" s="136"/>
      <c r="ET212" s="151"/>
      <c r="EU212" s="151"/>
      <c r="EV212" s="151"/>
      <c r="EW212" s="151"/>
      <c r="EX212" s="151"/>
      <c r="EY212" s="151"/>
      <c r="EZ212" s="137">
        <f t="shared" si="2193"/>
        <v>1</v>
      </c>
      <c r="FA212" s="137">
        <f t="shared" si="2193"/>
        <v>11615.183999999999</v>
      </c>
    </row>
    <row r="213" spans="1:157" s="2" customFormat="1" ht="30" customHeight="1" x14ac:dyDescent="0.25">
      <c r="A213" s="122"/>
      <c r="B213" s="122">
        <v>165</v>
      </c>
      <c r="C213" s="123" t="s">
        <v>561</v>
      </c>
      <c r="D213" s="217" t="s">
        <v>562</v>
      </c>
      <c r="E213" s="125">
        <v>15030</v>
      </c>
      <c r="F213" s="230">
        <v>7.4</v>
      </c>
      <c r="G213" s="127"/>
      <c r="H213" s="128">
        <v>1</v>
      </c>
      <c r="I213" s="194"/>
      <c r="J213" s="183">
        <v>1.4</v>
      </c>
      <c r="K213" s="183">
        <v>1.68</v>
      </c>
      <c r="L213" s="183">
        <v>2.23</v>
      </c>
      <c r="M213" s="186">
        <v>2.57</v>
      </c>
      <c r="N213" s="130"/>
      <c r="O213" s="131">
        <f t="shared" si="2232"/>
        <v>0</v>
      </c>
      <c r="P213" s="240"/>
      <c r="Q213" s="131">
        <f t="shared" si="2232"/>
        <v>0</v>
      </c>
      <c r="R213" s="131"/>
      <c r="S213" s="131">
        <v>0</v>
      </c>
      <c r="T213" s="131"/>
      <c r="U213" s="131"/>
      <c r="V213" s="241"/>
      <c r="W213" s="131">
        <f t="shared" si="2233"/>
        <v>0</v>
      </c>
      <c r="X213" s="130"/>
      <c r="Y213" s="131">
        <f t="shared" si="2234"/>
        <v>0</v>
      </c>
      <c r="Z213" s="130"/>
      <c r="AA213" s="131">
        <f t="shared" si="2235"/>
        <v>0</v>
      </c>
      <c r="AB213" s="130"/>
      <c r="AC213" s="131">
        <f t="shared" si="2236"/>
        <v>0</v>
      </c>
      <c r="AD213" s="241"/>
      <c r="AE213" s="131">
        <f t="shared" si="2237"/>
        <v>0</v>
      </c>
      <c r="AF213" s="132"/>
      <c r="AG213" s="131">
        <f t="shared" si="2238"/>
        <v>0</v>
      </c>
      <c r="AH213" s="241"/>
      <c r="AI213" s="131">
        <f t="shared" si="2239"/>
        <v>0</v>
      </c>
      <c r="AJ213" s="241"/>
      <c r="AK213" s="132"/>
      <c r="AL213" s="132"/>
      <c r="AM213" s="132">
        <v>0</v>
      </c>
      <c r="AN213" s="130"/>
      <c r="AO213" s="131">
        <f t="shared" si="2240"/>
        <v>0</v>
      </c>
      <c r="AP213" s="241"/>
      <c r="AQ213" s="131">
        <f t="shared" si="2241"/>
        <v>0</v>
      </c>
      <c r="AR213" s="130"/>
      <c r="AS213" s="131">
        <f t="shared" si="2242"/>
        <v>0</v>
      </c>
      <c r="AT213" s="244"/>
      <c r="AU213" s="131">
        <f t="shared" si="2243"/>
        <v>0</v>
      </c>
      <c r="AV213" s="241"/>
      <c r="AW213" s="131">
        <f t="shared" si="2244"/>
        <v>0</v>
      </c>
      <c r="AX213" s="241"/>
      <c r="AY213" s="131">
        <f t="shared" si="2245"/>
        <v>0</v>
      </c>
      <c r="AZ213" s="130"/>
      <c r="BA213" s="131">
        <f t="shared" si="2246"/>
        <v>0</v>
      </c>
      <c r="BB213" s="130"/>
      <c r="BC213" s="131">
        <f t="shared" si="2247"/>
        <v>0</v>
      </c>
      <c r="BD213" s="130"/>
      <c r="BE213" s="131">
        <f t="shared" si="2248"/>
        <v>0</v>
      </c>
      <c r="BF213" s="130"/>
      <c r="BG213" s="131">
        <f t="shared" si="2249"/>
        <v>0</v>
      </c>
      <c r="BH213" s="130"/>
      <c r="BI213" s="131">
        <f t="shared" si="2250"/>
        <v>0</v>
      </c>
      <c r="BJ213" s="132">
        <v>0</v>
      </c>
      <c r="BK213" s="132">
        <v>0</v>
      </c>
      <c r="BL213" s="130"/>
      <c r="BM213" s="131">
        <f t="shared" si="2251"/>
        <v>0</v>
      </c>
      <c r="BN213" s="130"/>
      <c r="BO213" s="131">
        <f t="shared" si="2252"/>
        <v>0</v>
      </c>
      <c r="BP213" s="130"/>
      <c r="BQ213" s="131">
        <f t="shared" si="2253"/>
        <v>0</v>
      </c>
      <c r="BR213" s="130"/>
      <c r="BS213" s="131">
        <f t="shared" si="2254"/>
        <v>0</v>
      </c>
      <c r="BT213" s="130"/>
      <c r="BU213" s="131">
        <f t="shared" si="2255"/>
        <v>0</v>
      </c>
      <c r="BV213" s="130"/>
      <c r="BW213" s="131">
        <f t="shared" si="2256"/>
        <v>0</v>
      </c>
      <c r="BX213" s="130"/>
      <c r="BY213" s="131">
        <f t="shared" si="2257"/>
        <v>0</v>
      </c>
      <c r="BZ213" s="130"/>
      <c r="CA213" s="131">
        <f t="shared" si="2258"/>
        <v>0</v>
      </c>
      <c r="CB213" s="134"/>
      <c r="CC213" s="131">
        <f t="shared" si="2259"/>
        <v>0</v>
      </c>
      <c r="CD213" s="130"/>
      <c r="CE213" s="131">
        <f t="shared" si="2259"/>
        <v>0</v>
      </c>
      <c r="CF213" s="241"/>
      <c r="CG213" s="131">
        <f t="shared" si="2260"/>
        <v>0</v>
      </c>
      <c r="CH213" s="130"/>
      <c r="CI213" s="131">
        <f t="shared" si="2261"/>
        <v>0</v>
      </c>
      <c r="CJ213" s="130"/>
      <c r="CK213" s="131">
        <f t="shared" si="2262"/>
        <v>0</v>
      </c>
      <c r="CL213" s="130"/>
      <c r="CM213" s="131">
        <f t="shared" si="2263"/>
        <v>0</v>
      </c>
      <c r="CN213" s="130"/>
      <c r="CO213" s="131">
        <f t="shared" si="2264"/>
        <v>0</v>
      </c>
      <c r="CP213" s="130"/>
      <c r="CQ213" s="135">
        <f>SUM(CP213*$E213*$F213*$H213*$K213*$CQ$11)</f>
        <v>0</v>
      </c>
      <c r="CR213" s="130"/>
      <c r="CS213" s="135">
        <f>SUM(CR213*$E213*$F213*$H213*$K213*$CQ$11)</f>
        <v>0</v>
      </c>
      <c r="CT213" s="130"/>
      <c r="CU213" s="135">
        <f t="shared" si="2265"/>
        <v>0</v>
      </c>
      <c r="CV213" s="241"/>
      <c r="CW213" s="135">
        <f t="shared" si="2266"/>
        <v>0</v>
      </c>
      <c r="CX213" s="241"/>
      <c r="CY213" s="135">
        <f t="shared" si="2267"/>
        <v>0</v>
      </c>
      <c r="CZ213" s="241"/>
      <c r="DA213" s="135">
        <f t="shared" si="2268"/>
        <v>0</v>
      </c>
      <c r="DB213" s="130"/>
      <c r="DC213" s="135">
        <f t="shared" si="2269"/>
        <v>0</v>
      </c>
      <c r="DD213" s="130"/>
      <c r="DE213" s="135">
        <f t="shared" si="2270"/>
        <v>0</v>
      </c>
      <c r="DF213" s="130">
        <v>0</v>
      </c>
      <c r="DG213" s="135">
        <v>0</v>
      </c>
      <c r="DH213" s="241"/>
      <c r="DI213" s="135">
        <f t="shared" si="2271"/>
        <v>0</v>
      </c>
      <c r="DJ213" s="130"/>
      <c r="DK213" s="135">
        <f t="shared" si="2272"/>
        <v>0</v>
      </c>
      <c r="DL213" s="130"/>
      <c r="DM213" s="135">
        <f t="shared" si="2273"/>
        <v>0</v>
      </c>
      <c r="DN213" s="130"/>
      <c r="DO213" s="135">
        <f t="shared" si="2274"/>
        <v>0</v>
      </c>
      <c r="DP213" s="130"/>
      <c r="DQ213" s="135">
        <f t="shared" si="2275"/>
        <v>0</v>
      </c>
      <c r="DR213" s="130"/>
      <c r="DS213" s="135">
        <f t="shared" si="2276"/>
        <v>0</v>
      </c>
      <c r="DT213" s="130"/>
      <c r="DU213" s="135">
        <f t="shared" si="2277"/>
        <v>0</v>
      </c>
      <c r="DV213" s="130"/>
      <c r="DW213" s="135">
        <f t="shared" si="2278"/>
        <v>0</v>
      </c>
      <c r="DX213" s="130"/>
      <c r="DY213" s="135">
        <f t="shared" si="2279"/>
        <v>0</v>
      </c>
      <c r="DZ213" s="130"/>
      <c r="EA213" s="135">
        <f t="shared" si="2280"/>
        <v>0</v>
      </c>
      <c r="EB213" s="130"/>
      <c r="EC213" s="135">
        <f t="shared" si="2281"/>
        <v>0</v>
      </c>
      <c r="ED213" s="244"/>
      <c r="EE213" s="131">
        <f t="shared" si="2282"/>
        <v>0</v>
      </c>
      <c r="EF213" s="130"/>
      <c r="EG213" s="131">
        <f t="shared" si="2283"/>
        <v>0</v>
      </c>
      <c r="EH213" s="130"/>
      <c r="EI213" s="132"/>
      <c r="EJ213" s="130"/>
      <c r="EK213" s="132"/>
      <c r="EL213" s="130"/>
      <c r="EM213" s="131">
        <f t="shared" si="2284"/>
        <v>0</v>
      </c>
      <c r="EN213" s="130"/>
      <c r="EO213" s="131">
        <f t="shared" si="2285"/>
        <v>0</v>
      </c>
      <c r="EP213" s="130"/>
      <c r="EQ213" s="132"/>
      <c r="ER213" s="136"/>
      <c r="ES213" s="136"/>
      <c r="ET213" s="151"/>
      <c r="EU213" s="151"/>
      <c r="EV213" s="151"/>
      <c r="EW213" s="151"/>
      <c r="EX213" s="151"/>
      <c r="EY213" s="151"/>
      <c r="EZ213" s="137">
        <f t="shared" si="2193"/>
        <v>0</v>
      </c>
      <c r="FA213" s="137">
        <f t="shared" si="2193"/>
        <v>0</v>
      </c>
    </row>
    <row r="214" spans="1:157" s="2" customFormat="1" ht="30" customHeight="1" x14ac:dyDescent="0.25">
      <c r="A214" s="122"/>
      <c r="B214" s="122">
        <v>166</v>
      </c>
      <c r="C214" s="123" t="s">
        <v>563</v>
      </c>
      <c r="D214" s="193" t="s">
        <v>564</v>
      </c>
      <c r="E214" s="125">
        <v>15030</v>
      </c>
      <c r="F214" s="126">
        <v>0.4</v>
      </c>
      <c r="G214" s="127"/>
      <c r="H214" s="184">
        <v>1</v>
      </c>
      <c r="I214" s="185"/>
      <c r="J214" s="197">
        <v>1.4</v>
      </c>
      <c r="K214" s="197">
        <v>1.68</v>
      </c>
      <c r="L214" s="197">
        <v>2.23</v>
      </c>
      <c r="M214" s="198">
        <v>2.57</v>
      </c>
      <c r="N214" s="130"/>
      <c r="O214" s="131">
        <f t="shared" si="2232"/>
        <v>0</v>
      </c>
      <c r="P214" s="187"/>
      <c r="Q214" s="131">
        <f t="shared" si="2232"/>
        <v>0</v>
      </c>
      <c r="R214" s="131">
        <v>4</v>
      </c>
      <c r="S214" s="131">
        <v>33667.199999999997</v>
      </c>
      <c r="T214" s="131">
        <v>0</v>
      </c>
      <c r="U214" s="131">
        <v>0</v>
      </c>
      <c r="V214" s="132">
        <v>4</v>
      </c>
      <c r="W214" s="131">
        <f t="shared" si="2233"/>
        <v>33667.199999999997</v>
      </c>
      <c r="X214" s="130"/>
      <c r="Y214" s="131">
        <f t="shared" si="2234"/>
        <v>0</v>
      </c>
      <c r="Z214" s="130"/>
      <c r="AA214" s="131">
        <f t="shared" si="2235"/>
        <v>0</v>
      </c>
      <c r="AB214" s="130"/>
      <c r="AC214" s="131">
        <f t="shared" si="2236"/>
        <v>0</v>
      </c>
      <c r="AD214" s="132"/>
      <c r="AE214" s="131">
        <f t="shared" si="2237"/>
        <v>0</v>
      </c>
      <c r="AF214" s="132"/>
      <c r="AG214" s="131">
        <f t="shared" si="2238"/>
        <v>0</v>
      </c>
      <c r="AH214" s="132">
        <v>17</v>
      </c>
      <c r="AI214" s="131">
        <f t="shared" si="2239"/>
        <v>143085.59999999998</v>
      </c>
      <c r="AJ214" s="132">
        <v>1</v>
      </c>
      <c r="AK214" s="135">
        <v>7013.66</v>
      </c>
      <c r="AL214" s="132"/>
      <c r="AM214" s="132"/>
      <c r="AN214" s="130"/>
      <c r="AO214" s="131">
        <f t="shared" si="2240"/>
        <v>0</v>
      </c>
      <c r="AP214" s="132"/>
      <c r="AQ214" s="131">
        <f t="shared" si="2241"/>
        <v>0</v>
      </c>
      <c r="AR214" s="130"/>
      <c r="AS214" s="131">
        <f t="shared" si="2242"/>
        <v>0</v>
      </c>
      <c r="AT214" s="130"/>
      <c r="AU214" s="131">
        <f t="shared" si="2243"/>
        <v>0</v>
      </c>
      <c r="AV214" s="132"/>
      <c r="AW214" s="131">
        <f t="shared" si="2244"/>
        <v>0</v>
      </c>
      <c r="AX214" s="132"/>
      <c r="AY214" s="131">
        <f t="shared" si="2245"/>
        <v>0</v>
      </c>
      <c r="AZ214" s="130"/>
      <c r="BA214" s="131">
        <f t="shared" si="2246"/>
        <v>0</v>
      </c>
      <c r="BB214" s="130">
        <v>270</v>
      </c>
      <c r="BC214" s="131">
        <f t="shared" si="2247"/>
        <v>2272536</v>
      </c>
      <c r="BD214" s="130"/>
      <c r="BE214" s="131">
        <f t="shared" si="2248"/>
        <v>0</v>
      </c>
      <c r="BF214" s="130"/>
      <c r="BG214" s="131">
        <f t="shared" si="2249"/>
        <v>0</v>
      </c>
      <c r="BH214" s="130">
        <v>68</v>
      </c>
      <c r="BI214" s="131">
        <f t="shared" si="2250"/>
        <v>572342.39999999991</v>
      </c>
      <c r="BJ214" s="132">
        <v>28</v>
      </c>
      <c r="BK214" s="132">
        <v>231461.99999999988</v>
      </c>
      <c r="BL214" s="130">
        <v>731</v>
      </c>
      <c r="BM214" s="131">
        <f t="shared" si="2251"/>
        <v>6152680.7999999998</v>
      </c>
      <c r="BN214" s="130"/>
      <c r="BO214" s="131">
        <f t="shared" si="2252"/>
        <v>0</v>
      </c>
      <c r="BP214" s="130"/>
      <c r="BQ214" s="131">
        <f t="shared" si="2253"/>
        <v>0</v>
      </c>
      <c r="BR214" s="130"/>
      <c r="BS214" s="131">
        <f t="shared" si="2254"/>
        <v>0</v>
      </c>
      <c r="BT214" s="130"/>
      <c r="BU214" s="131">
        <f t="shared" si="2255"/>
        <v>0</v>
      </c>
      <c r="BV214" s="130"/>
      <c r="BW214" s="131">
        <f t="shared" si="2256"/>
        <v>0</v>
      </c>
      <c r="BX214" s="130"/>
      <c r="BY214" s="131">
        <f t="shared" si="2257"/>
        <v>0</v>
      </c>
      <c r="BZ214" s="130"/>
      <c r="CA214" s="131">
        <f t="shared" si="2258"/>
        <v>0</v>
      </c>
      <c r="CB214" s="134"/>
      <c r="CC214" s="131">
        <f t="shared" si="2259"/>
        <v>0</v>
      </c>
      <c r="CD214" s="130">
        <v>80</v>
      </c>
      <c r="CE214" s="131">
        <f t="shared" si="2259"/>
        <v>673344</v>
      </c>
      <c r="CF214" s="132">
        <v>58</v>
      </c>
      <c r="CG214" s="131">
        <f t="shared" si="2260"/>
        <v>488174.39999999997</v>
      </c>
      <c r="CH214" s="130"/>
      <c r="CI214" s="131">
        <f t="shared" si="2261"/>
        <v>0</v>
      </c>
      <c r="CJ214" s="130"/>
      <c r="CK214" s="131">
        <f t="shared" si="2262"/>
        <v>0</v>
      </c>
      <c r="CL214" s="130">
        <v>30</v>
      </c>
      <c r="CM214" s="131">
        <f t="shared" si="2263"/>
        <v>252503.99999999997</v>
      </c>
      <c r="CN214" s="130">
        <v>22</v>
      </c>
      <c r="CO214" s="131">
        <f t="shared" si="2264"/>
        <v>185169.59999999998</v>
      </c>
      <c r="CP214" s="130"/>
      <c r="CQ214" s="135">
        <f>SUM(CP214*$E214*$F214*$H214*$K214*$CQ$11)</f>
        <v>0</v>
      </c>
      <c r="CR214" s="130"/>
      <c r="CS214" s="135">
        <f>SUM(CR214*$E214*$F214*$H214*$K214*$CQ$11)</f>
        <v>0</v>
      </c>
      <c r="CT214" s="130">
        <v>50</v>
      </c>
      <c r="CU214" s="135">
        <f t="shared" si="2265"/>
        <v>505008</v>
      </c>
      <c r="CV214" s="132"/>
      <c r="CW214" s="135">
        <f t="shared" si="2266"/>
        <v>0</v>
      </c>
      <c r="CX214" s="132"/>
      <c r="CY214" s="135">
        <f t="shared" si="2267"/>
        <v>0</v>
      </c>
      <c r="CZ214" s="132"/>
      <c r="DA214" s="135">
        <f t="shared" si="2268"/>
        <v>0</v>
      </c>
      <c r="DB214" s="130">
        <v>25</v>
      </c>
      <c r="DC214" s="135">
        <f t="shared" si="2269"/>
        <v>252504</v>
      </c>
      <c r="DD214" s="130"/>
      <c r="DE214" s="135">
        <f t="shared" si="2270"/>
        <v>0</v>
      </c>
      <c r="DF214" s="130">
        <v>78</v>
      </c>
      <c r="DG214" s="135">
        <v>786315.26000000024</v>
      </c>
      <c r="DH214" s="132"/>
      <c r="DI214" s="135">
        <f t="shared" si="2271"/>
        <v>0</v>
      </c>
      <c r="DJ214" s="130"/>
      <c r="DK214" s="135">
        <f t="shared" si="2272"/>
        <v>0</v>
      </c>
      <c r="DL214" s="130"/>
      <c r="DM214" s="135">
        <f t="shared" si="2273"/>
        <v>0</v>
      </c>
      <c r="DN214" s="130"/>
      <c r="DO214" s="135">
        <f t="shared" si="2274"/>
        <v>0</v>
      </c>
      <c r="DP214" s="130"/>
      <c r="DQ214" s="135">
        <f t="shared" si="2275"/>
        <v>0</v>
      </c>
      <c r="DR214" s="130"/>
      <c r="DS214" s="135">
        <f t="shared" si="2276"/>
        <v>0</v>
      </c>
      <c r="DT214" s="130"/>
      <c r="DU214" s="135">
        <f t="shared" si="2277"/>
        <v>0</v>
      </c>
      <c r="DV214" s="130"/>
      <c r="DW214" s="135">
        <f t="shared" si="2278"/>
        <v>0</v>
      </c>
      <c r="DX214" s="130"/>
      <c r="DY214" s="135">
        <f t="shared" si="2279"/>
        <v>0</v>
      </c>
      <c r="DZ214" s="130"/>
      <c r="EA214" s="135">
        <f t="shared" si="2280"/>
        <v>0</v>
      </c>
      <c r="EB214" s="130"/>
      <c r="EC214" s="135">
        <f t="shared" si="2281"/>
        <v>0</v>
      </c>
      <c r="ED214" s="130"/>
      <c r="EE214" s="131">
        <f t="shared" si="2282"/>
        <v>0</v>
      </c>
      <c r="EF214" s="130"/>
      <c r="EG214" s="131">
        <f t="shared" si="2283"/>
        <v>0</v>
      </c>
      <c r="EH214" s="130"/>
      <c r="EI214" s="132"/>
      <c r="EJ214" s="130"/>
      <c r="EK214" s="132"/>
      <c r="EL214" s="130"/>
      <c r="EM214" s="131">
        <f t="shared" si="2284"/>
        <v>0</v>
      </c>
      <c r="EN214" s="130"/>
      <c r="EO214" s="131">
        <f t="shared" si="2285"/>
        <v>0</v>
      </c>
      <c r="EP214" s="130"/>
      <c r="EQ214" s="132"/>
      <c r="ER214" s="136"/>
      <c r="ES214" s="136"/>
      <c r="ET214" s="151"/>
      <c r="EU214" s="151"/>
      <c r="EV214" s="151"/>
      <c r="EW214" s="151"/>
      <c r="EX214" s="151"/>
      <c r="EY214" s="151"/>
      <c r="EZ214" s="137">
        <f t="shared" si="2193"/>
        <v>1462</v>
      </c>
      <c r="FA214" s="137">
        <f t="shared" si="2193"/>
        <v>12555806.92</v>
      </c>
    </row>
    <row r="215" spans="1:157" s="2" customFormat="1" ht="48.75" customHeight="1" x14ac:dyDescent="0.25">
      <c r="A215" s="122"/>
      <c r="B215" s="245">
        <v>167</v>
      </c>
      <c r="C215" s="288" t="s">
        <v>565</v>
      </c>
      <c r="D215" s="289" t="s">
        <v>566</v>
      </c>
      <c r="E215" s="125">
        <v>15030</v>
      </c>
      <c r="F215" s="225">
        <v>2.5</v>
      </c>
      <c r="G215" s="223">
        <v>1.09E-2</v>
      </c>
      <c r="H215" s="184">
        <v>1</v>
      </c>
      <c r="I215" s="185"/>
      <c r="J215" s="197">
        <v>1.4</v>
      </c>
      <c r="K215" s="197">
        <v>1.68</v>
      </c>
      <c r="L215" s="197">
        <v>2.23</v>
      </c>
      <c r="M215" s="198">
        <v>2.57</v>
      </c>
      <c r="N215" s="130"/>
      <c r="O215" s="149">
        <f t="shared" ref="O215:Q230" si="2286">(N215*$E215*$F215*((1-$G215)+$G215*$J215*$H215*O$11))</f>
        <v>0</v>
      </c>
      <c r="P215" s="187"/>
      <c r="Q215" s="149">
        <f t="shared" si="2286"/>
        <v>0</v>
      </c>
      <c r="R215" s="149"/>
      <c r="S215" s="149">
        <v>0</v>
      </c>
      <c r="T215" s="149"/>
      <c r="U215" s="149"/>
      <c r="V215" s="132"/>
      <c r="W215" s="149">
        <f t="shared" ref="W215:W237" si="2287">(V215*$E215*$F215*((1-$G215)+$G215*$J215*$H215*W$11))</f>
        <v>0</v>
      </c>
      <c r="X215" s="130"/>
      <c r="Y215" s="149">
        <f t="shared" ref="Y215:Y237" si="2288">(X215*$E215*$F215*((1-$G215)+$G215*$J215*$H215*Y$11))</f>
        <v>0</v>
      </c>
      <c r="Z215" s="130"/>
      <c r="AA215" s="149">
        <f t="shared" ref="AA215:AA237" si="2289">(Z215*$E215*$F215*((1-$G215)+$G215*$J215*$H215*AA$11))</f>
        <v>0</v>
      </c>
      <c r="AB215" s="130"/>
      <c r="AC215" s="149">
        <f t="shared" ref="AC215:AC237" si="2290">(AB215*$E215*$F215*((1-$G215)+$G215*$J215*$H215*AC$11))</f>
        <v>0</v>
      </c>
      <c r="AD215" s="132"/>
      <c r="AE215" s="149">
        <f t="shared" ref="AE215:AE237" si="2291">(AD215*$E215*$F215*((1-$G215)+$G215*$J215*$H215*AE$11))</f>
        <v>0</v>
      </c>
      <c r="AF215" s="132"/>
      <c r="AG215" s="149">
        <f t="shared" ref="AG215:AG237" si="2292">(AF215*$E215*$F215*((1-$G215)+$G215*$J215*$H215*AG$11))</f>
        <v>0</v>
      </c>
      <c r="AH215" s="132"/>
      <c r="AI215" s="149">
        <f t="shared" ref="AI215:AI237" si="2293">(AH215*$E215*$F215*((1-$G215)+$G215*$J215*$H215*AI$11))</f>
        <v>0</v>
      </c>
      <c r="AJ215" s="132"/>
      <c r="AK215" s="132"/>
      <c r="AL215" s="132"/>
      <c r="AM215" s="132"/>
      <c r="AN215" s="130"/>
      <c r="AO215" s="149">
        <f t="shared" ref="AO215:AO237" si="2294">(AN215*$E215*$F215*((1-$G215)+$G215*$J215*$H215*AO$11))</f>
        <v>0</v>
      </c>
      <c r="AP215" s="132"/>
      <c r="AQ215" s="149">
        <f t="shared" ref="AQ215:AQ237" si="2295">(AP215*$E215*$F215*((1-$G215)+$G215*$J215*$H215*AQ$11))</f>
        <v>0</v>
      </c>
      <c r="AR215" s="130"/>
      <c r="AS215" s="149">
        <f t="shared" ref="AS215:AS237" si="2296">(AR215*$E215*$F215*((1-$G215)+$G215*$J215*$H215*AS$11))</f>
        <v>0</v>
      </c>
      <c r="AT215" s="130">
        <v>40</v>
      </c>
      <c r="AU215" s="149">
        <f t="shared" ref="AU215:AU237" si="2297">(AT215*$E215*$F215*((1-$G215)+$G215*$J215*$H215*AU$11))</f>
        <v>1509553.0799999998</v>
      </c>
      <c r="AV215" s="132"/>
      <c r="AW215" s="149">
        <f t="shared" ref="AW215:AW237" si="2298">(AV215*$E215*$F215*((1-$G215)+$G215*$J215*$H215*AW$11))</f>
        <v>0</v>
      </c>
      <c r="AX215" s="132"/>
      <c r="AY215" s="149">
        <f t="shared" ref="AY215:AY237" si="2299">(AX215*$E215*$F215*((1-$G215)+$G215*$J215*$H215*AY$11))</f>
        <v>0</v>
      </c>
      <c r="AZ215" s="130"/>
      <c r="BA215" s="149">
        <f t="shared" ref="BA215:BA237" si="2300">(AZ215*$E215*$F215*((1-$G215)+$G215*$J215*$H215*BA$11))</f>
        <v>0</v>
      </c>
      <c r="BB215" s="130"/>
      <c r="BC215" s="149">
        <f t="shared" ref="BC215:BC237" si="2301">(BB215*$E215*$F215*((1-$G215)+$G215*$J215*$H215*BC$11))</f>
        <v>0</v>
      </c>
      <c r="BD215" s="130"/>
      <c r="BE215" s="149">
        <f t="shared" ref="BE215:BE237" si="2302">(BD215*$E215*$F215*((1-$G215)+$G215*$J215*$H215*BE$11))</f>
        <v>0</v>
      </c>
      <c r="BF215" s="130"/>
      <c r="BG215" s="149">
        <f t="shared" ref="BG215:BG237" si="2303">(BF215*$E215*$F215*((1-$G215)+$G215*$J215*$H215*BG$11))</f>
        <v>0</v>
      </c>
      <c r="BH215" s="130"/>
      <c r="BI215" s="149">
        <f t="shared" ref="BI215:BI237" si="2304">(BH215*$E215*$F215*((1-$G215)+$G215*$J215*$H215*BI$11))</f>
        <v>0</v>
      </c>
      <c r="BJ215" s="132">
        <v>0</v>
      </c>
      <c r="BK215" s="132">
        <v>0</v>
      </c>
      <c r="BL215" s="130"/>
      <c r="BM215" s="149">
        <f t="shared" ref="BM215:BM237" si="2305">(BL215*$E215*$F215*((1-$G215)+$G215*$J215*$H215*BM$11))</f>
        <v>0</v>
      </c>
      <c r="BN215" s="130"/>
      <c r="BO215" s="149">
        <f t="shared" ref="BO215:BO237" si="2306">(BN215*$E215*$F215*((1-$G215)+$G215*$J215*$H215*BO$11))</f>
        <v>0</v>
      </c>
      <c r="BP215" s="130"/>
      <c r="BQ215" s="149">
        <f t="shared" ref="BQ215:BQ237" si="2307">(BP215*$E215*$F215*((1-$G215)+$G215*$J215*$H215*BQ$11))</f>
        <v>0</v>
      </c>
      <c r="BR215" s="130"/>
      <c r="BS215" s="149">
        <f t="shared" ref="BS215:BS237" si="2308">(BR215*$E215*$F215*((1-$G215)+$G215*$J215*$H215*BS$11))</f>
        <v>0</v>
      </c>
      <c r="BT215" s="130"/>
      <c r="BU215" s="149">
        <f t="shared" ref="BU215:BU237" si="2309">(BT215*$E215*$F215*((1-$G215)+$G215*$J215*$H215*BU$11))</f>
        <v>0</v>
      </c>
      <c r="BV215" s="130"/>
      <c r="BW215" s="149">
        <f t="shared" ref="BW215:BW237" si="2310">(BV215*$E215*$F215*((1-$G215)+$G215*$J215*$H215*BW$11))</f>
        <v>0</v>
      </c>
      <c r="BX215" s="130"/>
      <c r="BY215" s="149">
        <f t="shared" ref="BY215:BY237" si="2311">(BX215*$E215*$F215*((1-$G215)+$G215*$J215*$H215*BY$11))</f>
        <v>0</v>
      </c>
      <c r="BZ215" s="130"/>
      <c r="CA215" s="149">
        <f t="shared" ref="CA215:CA237" si="2312">(BZ215*$E215*$F215*((1-$G215)+$G215*$J215*$H215*CA$11))</f>
        <v>0</v>
      </c>
      <c r="CB215" s="134"/>
      <c r="CC215" s="149">
        <f t="shared" ref="CC215:CE230" si="2313">(CB215*$E215*$F215*((1-$G215)+$G215*$J215*$H215*CC$11))</f>
        <v>0</v>
      </c>
      <c r="CD215" s="130"/>
      <c r="CE215" s="149">
        <f t="shared" si="2313"/>
        <v>0</v>
      </c>
      <c r="CF215" s="132"/>
      <c r="CG215" s="149">
        <f t="shared" ref="CG215:CG237" si="2314">(CF215*$E215*$F215*((1-$G215)+$G215*$J215*$H215*CG$11))</f>
        <v>0</v>
      </c>
      <c r="CH215" s="130"/>
      <c r="CI215" s="149">
        <f t="shared" ref="CI215:CI237" si="2315">(CH215*$E215*$F215*((1-$G215)+$G215*$J215*$H215*CI$11))</f>
        <v>0</v>
      </c>
      <c r="CJ215" s="130"/>
      <c r="CK215" s="149">
        <f t="shared" ref="CK215:CK237" si="2316">(CJ215*$E215*$F215*((1-$G215)+$G215*$J215*$H215*CK$11))</f>
        <v>0</v>
      </c>
      <c r="CL215" s="130"/>
      <c r="CM215" s="149">
        <f t="shared" ref="CM215:CM237" si="2317">(CL215*$E215*$F215*((1-$G215)+$G215*$J215*$H215*CM$11))</f>
        <v>0</v>
      </c>
      <c r="CN215" s="151"/>
      <c r="CO215" s="149">
        <f t="shared" ref="CO215:CO237" si="2318">(CN215*$E215*$F215*((1-$G215)+$G215*$J215*$H215*CO$11))</f>
        <v>0</v>
      </c>
      <c r="CP215" s="132"/>
      <c r="CQ215" s="149">
        <f t="shared" ref="CQ215:CS237" si="2319">(CP215*$E215*$F215*((1-$G215)+$G215*$K215*$H215))</f>
        <v>0</v>
      </c>
      <c r="CR215" s="130"/>
      <c r="CS215" s="149">
        <f t="shared" si="2319"/>
        <v>0</v>
      </c>
      <c r="CT215" s="130"/>
      <c r="CU215" s="149">
        <f t="shared" ref="CU215:CU237" si="2320">(CT215*$E215*$F215*((1-$G215)+$G215*$K215*$H215))</f>
        <v>0</v>
      </c>
      <c r="CV215" s="132"/>
      <c r="CW215" s="149">
        <f t="shared" ref="CW215:CW237" si="2321">(CV215*$E215*$F215*((1-$G215)+$G215*$K215*$H215))</f>
        <v>0</v>
      </c>
      <c r="CX215" s="132"/>
      <c r="CY215" s="149">
        <f t="shared" ref="CY215:CY237" si="2322">(CX215*$E215*$F215*((1-$G215)+$G215*$K215*$H215))</f>
        <v>0</v>
      </c>
      <c r="CZ215" s="132"/>
      <c r="DA215" s="149">
        <f t="shared" ref="DA215:DA237" si="2323">(CZ215*$E215*$F215*((1-$G215)+$G215*$K215*$H215))</f>
        <v>0</v>
      </c>
      <c r="DB215" s="130"/>
      <c r="DC215" s="149">
        <f t="shared" ref="DC215:DC237" si="2324">(DB215*$E215*$F215*((1-$G215)+$G215*$K215*$H215))</f>
        <v>0</v>
      </c>
      <c r="DD215" s="130"/>
      <c r="DE215" s="149">
        <f t="shared" ref="DE215:DE237" si="2325">(DD215*$E215*$F215*((1-$G215)+$G215*$K215*$H215))</f>
        <v>0</v>
      </c>
      <c r="DF215" s="130">
        <v>0</v>
      </c>
      <c r="DG215" s="149">
        <v>0</v>
      </c>
      <c r="DH215" s="132"/>
      <c r="DI215" s="149">
        <f t="shared" ref="DI215:DI237" si="2326">(DH215*$E215*$F215*((1-$G215)+$G215*$K215*$H215))</f>
        <v>0</v>
      </c>
      <c r="DJ215" s="130"/>
      <c r="DK215" s="149">
        <f t="shared" ref="DK215:DK237" si="2327">(DJ215*$E215*$F215*((1-$G215)+$G215*$K215*$H215))</f>
        <v>0</v>
      </c>
      <c r="DL215" s="130"/>
      <c r="DM215" s="149">
        <f t="shared" ref="DM215:DM237" si="2328">(DL215*$E215*$F215*((1-$G215)+$G215*$K215*$H215))</f>
        <v>0</v>
      </c>
      <c r="DN215" s="130"/>
      <c r="DO215" s="149">
        <f t="shared" ref="DO215:DO237" si="2329">(DN215*$E215*$F215*((1-$G215)+$G215*$K215*$H215))</f>
        <v>0</v>
      </c>
      <c r="DP215" s="130"/>
      <c r="DQ215" s="149">
        <f t="shared" ref="DQ215:DQ237" si="2330">(DP215*$E215*$F215*((1-$G215)+$G215*$K215*$H215))</f>
        <v>0</v>
      </c>
      <c r="DR215" s="130"/>
      <c r="DS215" s="149">
        <f t="shared" ref="DS215:DS237" si="2331">(DR215*$E215*$F215*((1-$G215)+$G215*$K215*$H215))</f>
        <v>0</v>
      </c>
      <c r="DT215" s="130"/>
      <c r="DU215" s="149">
        <f t="shared" ref="DU215:DU237" si="2332">(DT215*$E215*$F215*((1-$G215)+$G215*$K215*$H215))</f>
        <v>0</v>
      </c>
      <c r="DV215" s="130"/>
      <c r="DW215" s="149">
        <f t="shared" ref="DW215:DW237" si="2333">(DV215*$E215*$F215*((1-$G215)+$G215*$K215*$H215))</f>
        <v>0</v>
      </c>
      <c r="DX215" s="130"/>
      <c r="DY215" s="149">
        <f t="shared" ref="DY215:DY237" si="2334">(DX215*$E215*$F215*((1-$G215)+$G215*$K215*$H215))</f>
        <v>0</v>
      </c>
      <c r="DZ215" s="130"/>
      <c r="EA215" s="149">
        <f t="shared" ref="EA215:EA237" si="2335">(DZ215*$E215*$F215*((1-$G215)+$G215*$J215*$H215*EA$11))</f>
        <v>0</v>
      </c>
      <c r="EB215" s="130"/>
      <c r="EC215" s="149">
        <f t="shared" ref="EC215:EC237" si="2336">(EB215*$E215*$F215*((1-$G215)+$G215*$M215*$H215*EC$11))</f>
        <v>0</v>
      </c>
      <c r="ED215" s="130"/>
      <c r="EE215" s="149">
        <f t="shared" ref="EE215:EE237" si="2337">(ED215*$E215*$F215*((1-$G215)+$G215*$J215*$H215*EE$11))</f>
        <v>0</v>
      </c>
      <c r="EF215" s="130"/>
      <c r="EG215" s="149">
        <f t="shared" ref="EG215:EG237" si="2338">(EF215*$E215*$F215*((1-$G215)+$G215*$J215*$H215*EG$11))</f>
        <v>0</v>
      </c>
      <c r="EH215" s="130"/>
      <c r="EI215" s="132"/>
      <c r="EJ215" s="130"/>
      <c r="EK215" s="132"/>
      <c r="EL215" s="130"/>
      <c r="EM215" s="149">
        <f t="shared" ref="EM215:EM237" si="2339">(EL215*$E215*$F215*((1-$G215)+$G215*$J215*$H215*EM$11))</f>
        <v>0</v>
      </c>
      <c r="EN215" s="130"/>
      <c r="EO215" s="149">
        <f t="shared" ref="EO215:EO237" si="2340">(EN215*$E215*$F215*((1-$G215)+$G215*$J215*$H215*EO$11))</f>
        <v>0</v>
      </c>
      <c r="EP215" s="130"/>
      <c r="EQ215" s="132"/>
      <c r="ER215" s="136"/>
      <c r="ES215" s="136"/>
      <c r="ET215" s="151"/>
      <c r="EU215" s="151"/>
      <c r="EV215" s="151"/>
      <c r="EW215" s="151"/>
      <c r="EX215" s="151"/>
      <c r="EY215" s="151"/>
      <c r="EZ215" s="137">
        <f t="shared" si="2193"/>
        <v>40</v>
      </c>
      <c r="FA215" s="137">
        <f t="shared" si="2193"/>
        <v>1509553.0799999998</v>
      </c>
    </row>
    <row r="216" spans="1:157" s="2" customFormat="1" ht="45" x14ac:dyDescent="0.25">
      <c r="A216" s="122"/>
      <c r="B216" s="245">
        <v>168</v>
      </c>
      <c r="C216" s="286" t="s">
        <v>567</v>
      </c>
      <c r="D216" s="221" t="s">
        <v>568</v>
      </c>
      <c r="E216" s="125">
        <v>15030</v>
      </c>
      <c r="F216" s="225">
        <v>5.36</v>
      </c>
      <c r="G216" s="223">
        <v>5.1000000000000004E-3</v>
      </c>
      <c r="H216" s="184">
        <v>1</v>
      </c>
      <c r="I216" s="185"/>
      <c r="J216" s="197">
        <v>1.4</v>
      </c>
      <c r="K216" s="197">
        <v>1.68</v>
      </c>
      <c r="L216" s="197">
        <v>2.23</v>
      </c>
      <c r="M216" s="198">
        <v>2.57</v>
      </c>
      <c r="N216" s="130"/>
      <c r="O216" s="149">
        <f t="shared" si="2286"/>
        <v>0</v>
      </c>
      <c r="P216" s="187"/>
      <c r="Q216" s="149">
        <f t="shared" si="2286"/>
        <v>0</v>
      </c>
      <c r="R216" s="149"/>
      <c r="S216" s="149">
        <v>0</v>
      </c>
      <c r="T216" s="149"/>
      <c r="U216" s="149"/>
      <c r="V216" s="132"/>
      <c r="W216" s="149">
        <f t="shared" si="2287"/>
        <v>0</v>
      </c>
      <c r="X216" s="130"/>
      <c r="Y216" s="149">
        <f t="shared" si="2288"/>
        <v>0</v>
      </c>
      <c r="Z216" s="130"/>
      <c r="AA216" s="149">
        <f t="shared" si="2289"/>
        <v>0</v>
      </c>
      <c r="AB216" s="130"/>
      <c r="AC216" s="149">
        <f t="shared" si="2290"/>
        <v>0</v>
      </c>
      <c r="AD216" s="132"/>
      <c r="AE216" s="149">
        <f t="shared" si="2291"/>
        <v>0</v>
      </c>
      <c r="AF216" s="132"/>
      <c r="AG216" s="149">
        <f t="shared" si="2292"/>
        <v>0</v>
      </c>
      <c r="AH216" s="132"/>
      <c r="AI216" s="149">
        <f t="shared" si="2293"/>
        <v>0</v>
      </c>
      <c r="AJ216" s="132"/>
      <c r="AK216" s="132"/>
      <c r="AL216" s="132"/>
      <c r="AM216" s="132"/>
      <c r="AN216" s="130"/>
      <c r="AO216" s="149">
        <f t="shared" si="2294"/>
        <v>0</v>
      </c>
      <c r="AP216" s="132"/>
      <c r="AQ216" s="149">
        <f t="shared" si="2295"/>
        <v>0</v>
      </c>
      <c r="AR216" s="130"/>
      <c r="AS216" s="149">
        <f t="shared" si="2296"/>
        <v>0</v>
      </c>
      <c r="AT216" s="130">
        <v>200</v>
      </c>
      <c r="AU216" s="149">
        <f t="shared" si="2297"/>
        <v>16145028.806400003</v>
      </c>
      <c r="AV216" s="132"/>
      <c r="AW216" s="149">
        <f t="shared" si="2298"/>
        <v>0</v>
      </c>
      <c r="AX216" s="132"/>
      <c r="AY216" s="149">
        <f t="shared" si="2299"/>
        <v>0</v>
      </c>
      <c r="AZ216" s="130"/>
      <c r="BA216" s="149">
        <f t="shared" si="2300"/>
        <v>0</v>
      </c>
      <c r="BB216" s="130"/>
      <c r="BC216" s="149">
        <f t="shared" si="2301"/>
        <v>0</v>
      </c>
      <c r="BD216" s="130"/>
      <c r="BE216" s="149">
        <f t="shared" si="2302"/>
        <v>0</v>
      </c>
      <c r="BF216" s="130"/>
      <c r="BG216" s="149">
        <f t="shared" si="2303"/>
        <v>0</v>
      </c>
      <c r="BH216" s="130"/>
      <c r="BI216" s="149">
        <f t="shared" si="2304"/>
        <v>0</v>
      </c>
      <c r="BJ216" s="132">
        <v>0</v>
      </c>
      <c r="BK216" s="132">
        <v>0</v>
      </c>
      <c r="BL216" s="130"/>
      <c r="BM216" s="149">
        <f t="shared" si="2305"/>
        <v>0</v>
      </c>
      <c r="BN216" s="130"/>
      <c r="BO216" s="149">
        <f t="shared" si="2306"/>
        <v>0</v>
      </c>
      <c r="BP216" s="130"/>
      <c r="BQ216" s="149">
        <f t="shared" si="2307"/>
        <v>0</v>
      </c>
      <c r="BR216" s="130"/>
      <c r="BS216" s="149">
        <f t="shared" si="2308"/>
        <v>0</v>
      </c>
      <c r="BT216" s="130"/>
      <c r="BU216" s="149">
        <f t="shared" si="2309"/>
        <v>0</v>
      </c>
      <c r="BV216" s="130"/>
      <c r="BW216" s="149">
        <f t="shared" si="2310"/>
        <v>0</v>
      </c>
      <c r="BX216" s="130"/>
      <c r="BY216" s="149">
        <f t="shared" si="2311"/>
        <v>0</v>
      </c>
      <c r="BZ216" s="130"/>
      <c r="CA216" s="149">
        <f t="shared" si="2312"/>
        <v>0</v>
      </c>
      <c r="CB216" s="134"/>
      <c r="CC216" s="149">
        <f t="shared" si="2313"/>
        <v>0</v>
      </c>
      <c r="CD216" s="130"/>
      <c r="CE216" s="149">
        <f t="shared" si="2313"/>
        <v>0</v>
      </c>
      <c r="CF216" s="132"/>
      <c r="CG216" s="149">
        <f t="shared" si="2314"/>
        <v>0</v>
      </c>
      <c r="CH216" s="130"/>
      <c r="CI216" s="149">
        <f t="shared" si="2315"/>
        <v>0</v>
      </c>
      <c r="CJ216" s="130"/>
      <c r="CK216" s="149">
        <f t="shared" si="2316"/>
        <v>0</v>
      </c>
      <c r="CL216" s="130"/>
      <c r="CM216" s="149">
        <f t="shared" si="2317"/>
        <v>0</v>
      </c>
      <c r="CN216" s="151"/>
      <c r="CO216" s="149">
        <f t="shared" si="2318"/>
        <v>0</v>
      </c>
      <c r="CP216" s="132"/>
      <c r="CQ216" s="149">
        <f t="shared" si="2319"/>
        <v>0</v>
      </c>
      <c r="CR216" s="130"/>
      <c r="CS216" s="149">
        <f t="shared" si="2319"/>
        <v>0</v>
      </c>
      <c r="CT216" s="130"/>
      <c r="CU216" s="149">
        <f t="shared" si="2320"/>
        <v>0</v>
      </c>
      <c r="CV216" s="132"/>
      <c r="CW216" s="149">
        <f t="shared" si="2321"/>
        <v>0</v>
      </c>
      <c r="CX216" s="132"/>
      <c r="CY216" s="149">
        <f t="shared" si="2322"/>
        <v>0</v>
      </c>
      <c r="CZ216" s="132"/>
      <c r="DA216" s="149">
        <f t="shared" si="2323"/>
        <v>0</v>
      </c>
      <c r="DB216" s="130"/>
      <c r="DC216" s="149">
        <f t="shared" si="2324"/>
        <v>0</v>
      </c>
      <c r="DD216" s="130"/>
      <c r="DE216" s="149">
        <f t="shared" si="2325"/>
        <v>0</v>
      </c>
      <c r="DF216" s="130">
        <v>0</v>
      </c>
      <c r="DG216" s="149">
        <v>0</v>
      </c>
      <c r="DH216" s="132"/>
      <c r="DI216" s="149">
        <f t="shared" si="2326"/>
        <v>0</v>
      </c>
      <c r="DJ216" s="130"/>
      <c r="DK216" s="149">
        <f t="shared" si="2327"/>
        <v>0</v>
      </c>
      <c r="DL216" s="130"/>
      <c r="DM216" s="149">
        <f t="shared" si="2328"/>
        <v>0</v>
      </c>
      <c r="DN216" s="130"/>
      <c r="DO216" s="149">
        <f t="shared" si="2329"/>
        <v>0</v>
      </c>
      <c r="DP216" s="130"/>
      <c r="DQ216" s="149">
        <f t="shared" si="2330"/>
        <v>0</v>
      </c>
      <c r="DR216" s="130"/>
      <c r="DS216" s="149">
        <f t="shared" si="2331"/>
        <v>0</v>
      </c>
      <c r="DT216" s="130"/>
      <c r="DU216" s="149">
        <f t="shared" si="2332"/>
        <v>0</v>
      </c>
      <c r="DV216" s="130"/>
      <c r="DW216" s="149">
        <f t="shared" si="2333"/>
        <v>0</v>
      </c>
      <c r="DX216" s="130"/>
      <c r="DY216" s="149">
        <f t="shared" si="2334"/>
        <v>0</v>
      </c>
      <c r="DZ216" s="130"/>
      <c r="EA216" s="149">
        <f t="shared" si="2335"/>
        <v>0</v>
      </c>
      <c r="EB216" s="130"/>
      <c r="EC216" s="149">
        <f t="shared" si="2336"/>
        <v>0</v>
      </c>
      <c r="ED216" s="130"/>
      <c r="EE216" s="149">
        <f t="shared" si="2337"/>
        <v>0</v>
      </c>
      <c r="EF216" s="130"/>
      <c r="EG216" s="149">
        <f t="shared" si="2338"/>
        <v>0</v>
      </c>
      <c r="EH216" s="130"/>
      <c r="EI216" s="132"/>
      <c r="EJ216" s="130"/>
      <c r="EK216" s="132"/>
      <c r="EL216" s="130"/>
      <c r="EM216" s="149">
        <f t="shared" si="2339"/>
        <v>0</v>
      </c>
      <c r="EN216" s="130"/>
      <c r="EO216" s="149">
        <f t="shared" si="2340"/>
        <v>0</v>
      </c>
      <c r="EP216" s="130"/>
      <c r="EQ216" s="132"/>
      <c r="ER216" s="136"/>
      <c r="ES216" s="136"/>
      <c r="ET216" s="151"/>
      <c r="EU216" s="151"/>
      <c r="EV216" s="151"/>
      <c r="EW216" s="151"/>
      <c r="EX216" s="151"/>
      <c r="EY216" s="151"/>
      <c r="EZ216" s="137">
        <f t="shared" si="2193"/>
        <v>200</v>
      </c>
      <c r="FA216" s="137">
        <f t="shared" si="2193"/>
        <v>16145028.806400003</v>
      </c>
    </row>
    <row r="217" spans="1:157" s="2" customFormat="1" ht="45" x14ac:dyDescent="0.25">
      <c r="A217" s="122"/>
      <c r="B217" s="245">
        <v>169</v>
      </c>
      <c r="C217" s="286" t="s">
        <v>569</v>
      </c>
      <c r="D217" s="221" t="s">
        <v>570</v>
      </c>
      <c r="E217" s="125">
        <v>15030</v>
      </c>
      <c r="F217" s="225">
        <v>4.0999999999999996</v>
      </c>
      <c r="G217" s="223">
        <v>0.13</v>
      </c>
      <c r="H217" s="184">
        <v>1</v>
      </c>
      <c r="I217" s="185"/>
      <c r="J217" s="197">
        <v>1.4</v>
      </c>
      <c r="K217" s="197">
        <v>1.68</v>
      </c>
      <c r="L217" s="197">
        <v>2.23</v>
      </c>
      <c r="M217" s="198">
        <v>2.57</v>
      </c>
      <c r="N217" s="130"/>
      <c r="O217" s="149">
        <f t="shared" si="2286"/>
        <v>0</v>
      </c>
      <c r="P217" s="187"/>
      <c r="Q217" s="149">
        <f t="shared" si="2286"/>
        <v>0</v>
      </c>
      <c r="R217" s="149"/>
      <c r="S217" s="149">
        <v>0</v>
      </c>
      <c r="T217" s="149"/>
      <c r="U217" s="149"/>
      <c r="V217" s="132"/>
      <c r="W217" s="149">
        <f t="shared" si="2287"/>
        <v>0</v>
      </c>
      <c r="X217" s="130"/>
      <c r="Y217" s="149">
        <f t="shared" si="2288"/>
        <v>0</v>
      </c>
      <c r="Z217" s="130"/>
      <c r="AA217" s="149">
        <f t="shared" si="2289"/>
        <v>0</v>
      </c>
      <c r="AB217" s="130"/>
      <c r="AC217" s="149">
        <f t="shared" si="2290"/>
        <v>0</v>
      </c>
      <c r="AD217" s="132"/>
      <c r="AE217" s="149">
        <f t="shared" si="2291"/>
        <v>0</v>
      </c>
      <c r="AF217" s="132"/>
      <c r="AG217" s="149">
        <f t="shared" si="2292"/>
        <v>0</v>
      </c>
      <c r="AH217" s="132"/>
      <c r="AI217" s="149">
        <f t="shared" si="2293"/>
        <v>0</v>
      </c>
      <c r="AJ217" s="132"/>
      <c r="AK217" s="132"/>
      <c r="AL217" s="132"/>
      <c r="AM217" s="132"/>
      <c r="AN217" s="130"/>
      <c r="AO217" s="149">
        <f t="shared" si="2294"/>
        <v>0</v>
      </c>
      <c r="AP217" s="132"/>
      <c r="AQ217" s="149">
        <f t="shared" si="2295"/>
        <v>0</v>
      </c>
      <c r="AR217" s="130"/>
      <c r="AS217" s="149">
        <f t="shared" si="2296"/>
        <v>0</v>
      </c>
      <c r="AT217" s="130"/>
      <c r="AU217" s="149">
        <f t="shared" si="2297"/>
        <v>0</v>
      </c>
      <c r="AV217" s="132"/>
      <c r="AW217" s="149">
        <f t="shared" si="2298"/>
        <v>0</v>
      </c>
      <c r="AX217" s="132"/>
      <c r="AY217" s="149">
        <f t="shared" si="2299"/>
        <v>0</v>
      </c>
      <c r="AZ217" s="130"/>
      <c r="BA217" s="149">
        <f t="shared" si="2300"/>
        <v>0</v>
      </c>
      <c r="BB217" s="130"/>
      <c r="BC217" s="149">
        <f t="shared" si="2301"/>
        <v>0</v>
      </c>
      <c r="BD217" s="130"/>
      <c r="BE217" s="149">
        <f t="shared" si="2302"/>
        <v>0</v>
      </c>
      <c r="BF217" s="130"/>
      <c r="BG217" s="149">
        <f t="shared" si="2303"/>
        <v>0</v>
      </c>
      <c r="BH217" s="130"/>
      <c r="BI217" s="149">
        <f t="shared" si="2304"/>
        <v>0</v>
      </c>
      <c r="BJ217" s="132">
        <v>0</v>
      </c>
      <c r="BK217" s="132">
        <v>0</v>
      </c>
      <c r="BL217" s="130"/>
      <c r="BM217" s="149">
        <f t="shared" si="2305"/>
        <v>0</v>
      </c>
      <c r="BN217" s="130"/>
      <c r="BO217" s="149">
        <f t="shared" si="2306"/>
        <v>0</v>
      </c>
      <c r="BP217" s="130"/>
      <c r="BQ217" s="149">
        <f t="shared" si="2307"/>
        <v>0</v>
      </c>
      <c r="BR217" s="130"/>
      <c r="BS217" s="149">
        <f t="shared" si="2308"/>
        <v>0</v>
      </c>
      <c r="BT217" s="130"/>
      <c r="BU217" s="149">
        <f t="shared" si="2309"/>
        <v>0</v>
      </c>
      <c r="BV217" s="130"/>
      <c r="BW217" s="149">
        <f t="shared" si="2310"/>
        <v>0</v>
      </c>
      <c r="BX217" s="130"/>
      <c r="BY217" s="149">
        <f t="shared" si="2311"/>
        <v>0</v>
      </c>
      <c r="BZ217" s="130"/>
      <c r="CA217" s="149">
        <f t="shared" si="2312"/>
        <v>0</v>
      </c>
      <c r="CB217" s="134"/>
      <c r="CC217" s="149">
        <f t="shared" si="2313"/>
        <v>0</v>
      </c>
      <c r="CD217" s="130"/>
      <c r="CE217" s="149">
        <f t="shared" si="2313"/>
        <v>0</v>
      </c>
      <c r="CF217" s="132"/>
      <c r="CG217" s="149">
        <f t="shared" si="2314"/>
        <v>0</v>
      </c>
      <c r="CH217" s="130"/>
      <c r="CI217" s="149">
        <f t="shared" si="2315"/>
        <v>0</v>
      </c>
      <c r="CJ217" s="130"/>
      <c r="CK217" s="149">
        <f t="shared" si="2316"/>
        <v>0</v>
      </c>
      <c r="CL217" s="130"/>
      <c r="CM217" s="149">
        <f t="shared" si="2317"/>
        <v>0</v>
      </c>
      <c r="CN217" s="151"/>
      <c r="CO217" s="149">
        <f t="shared" si="2318"/>
        <v>0</v>
      </c>
      <c r="CP217" s="132"/>
      <c r="CQ217" s="149">
        <f t="shared" si="2319"/>
        <v>0</v>
      </c>
      <c r="CR217" s="130"/>
      <c r="CS217" s="149">
        <f t="shared" si="2319"/>
        <v>0</v>
      </c>
      <c r="CT217" s="130"/>
      <c r="CU217" s="149">
        <f t="shared" si="2320"/>
        <v>0</v>
      </c>
      <c r="CV217" s="132"/>
      <c r="CW217" s="149">
        <f t="shared" si="2321"/>
        <v>0</v>
      </c>
      <c r="CX217" s="132"/>
      <c r="CY217" s="149">
        <f t="shared" si="2322"/>
        <v>0</v>
      </c>
      <c r="CZ217" s="132"/>
      <c r="DA217" s="149">
        <f t="shared" si="2323"/>
        <v>0</v>
      </c>
      <c r="DB217" s="130"/>
      <c r="DC217" s="149">
        <f t="shared" si="2324"/>
        <v>0</v>
      </c>
      <c r="DD217" s="130"/>
      <c r="DE217" s="149">
        <f t="shared" si="2325"/>
        <v>0</v>
      </c>
      <c r="DF217" s="130">
        <v>0</v>
      </c>
      <c r="DG217" s="149">
        <v>0</v>
      </c>
      <c r="DH217" s="132"/>
      <c r="DI217" s="149">
        <f t="shared" si="2326"/>
        <v>0</v>
      </c>
      <c r="DJ217" s="130"/>
      <c r="DK217" s="149">
        <f t="shared" si="2327"/>
        <v>0</v>
      </c>
      <c r="DL217" s="130"/>
      <c r="DM217" s="149">
        <f t="shared" si="2328"/>
        <v>0</v>
      </c>
      <c r="DN217" s="130"/>
      <c r="DO217" s="149">
        <f t="shared" si="2329"/>
        <v>0</v>
      </c>
      <c r="DP217" s="130"/>
      <c r="DQ217" s="149">
        <f t="shared" si="2330"/>
        <v>0</v>
      </c>
      <c r="DR217" s="130"/>
      <c r="DS217" s="149">
        <f t="shared" si="2331"/>
        <v>0</v>
      </c>
      <c r="DT217" s="130"/>
      <c r="DU217" s="149">
        <f t="shared" si="2332"/>
        <v>0</v>
      </c>
      <c r="DV217" s="130"/>
      <c r="DW217" s="149">
        <f t="shared" si="2333"/>
        <v>0</v>
      </c>
      <c r="DX217" s="130"/>
      <c r="DY217" s="149">
        <f t="shared" si="2334"/>
        <v>0</v>
      </c>
      <c r="DZ217" s="130"/>
      <c r="EA217" s="149">
        <f t="shared" si="2335"/>
        <v>0</v>
      </c>
      <c r="EB217" s="130"/>
      <c r="EC217" s="149">
        <f t="shared" si="2336"/>
        <v>0</v>
      </c>
      <c r="ED217" s="130"/>
      <c r="EE217" s="149">
        <f t="shared" si="2337"/>
        <v>0</v>
      </c>
      <c r="EF217" s="130"/>
      <c r="EG217" s="149">
        <f t="shared" si="2338"/>
        <v>0</v>
      </c>
      <c r="EH217" s="130"/>
      <c r="EI217" s="132"/>
      <c r="EJ217" s="130"/>
      <c r="EK217" s="132"/>
      <c r="EL217" s="130"/>
      <c r="EM217" s="149">
        <f t="shared" si="2339"/>
        <v>0</v>
      </c>
      <c r="EN217" s="130"/>
      <c r="EO217" s="149">
        <f t="shared" si="2340"/>
        <v>0</v>
      </c>
      <c r="EP217" s="130"/>
      <c r="EQ217" s="132"/>
      <c r="ER217" s="136"/>
      <c r="ES217" s="136"/>
      <c r="ET217" s="151"/>
      <c r="EU217" s="151"/>
      <c r="EV217" s="151"/>
      <c r="EW217" s="151"/>
      <c r="EX217" s="151"/>
      <c r="EY217" s="151"/>
      <c r="EZ217" s="137">
        <f t="shared" si="2193"/>
        <v>0</v>
      </c>
      <c r="FA217" s="137">
        <f t="shared" si="2193"/>
        <v>0</v>
      </c>
    </row>
    <row r="218" spans="1:157" s="2" customFormat="1" ht="61.5" customHeight="1" x14ac:dyDescent="0.25">
      <c r="A218" s="122"/>
      <c r="B218" s="122">
        <v>170</v>
      </c>
      <c r="C218" s="122" t="s">
        <v>571</v>
      </c>
      <c r="D218" s="123" t="s">
        <v>572</v>
      </c>
      <c r="E218" s="125">
        <v>15030</v>
      </c>
      <c r="F218" s="225">
        <v>0.17</v>
      </c>
      <c r="G218" s="223">
        <v>0.19189999999999999</v>
      </c>
      <c r="H218" s="184">
        <v>1</v>
      </c>
      <c r="I218" s="185"/>
      <c r="J218" s="197">
        <v>1.4</v>
      </c>
      <c r="K218" s="197">
        <v>1.68</v>
      </c>
      <c r="L218" s="197">
        <v>2.23</v>
      </c>
      <c r="M218" s="198">
        <v>2.57</v>
      </c>
      <c r="N218" s="130">
        <v>1</v>
      </c>
      <c r="O218" s="149">
        <f t="shared" si="2286"/>
        <v>2751.2294760000004</v>
      </c>
      <c r="P218" s="187"/>
      <c r="Q218" s="149">
        <f t="shared" si="2286"/>
        <v>0</v>
      </c>
      <c r="R218" s="149"/>
      <c r="S218" s="149">
        <v>0</v>
      </c>
      <c r="T218" s="149"/>
      <c r="U218" s="149"/>
      <c r="V218" s="132"/>
      <c r="W218" s="149">
        <f t="shared" si="2287"/>
        <v>0</v>
      </c>
      <c r="X218" s="130"/>
      <c r="Y218" s="149">
        <f t="shared" si="2288"/>
        <v>0</v>
      </c>
      <c r="Z218" s="130"/>
      <c r="AA218" s="149">
        <f t="shared" si="2289"/>
        <v>0</v>
      </c>
      <c r="AB218" s="130"/>
      <c r="AC218" s="149">
        <f t="shared" si="2290"/>
        <v>0</v>
      </c>
      <c r="AD218" s="132"/>
      <c r="AE218" s="149">
        <f t="shared" si="2291"/>
        <v>0</v>
      </c>
      <c r="AF218" s="132"/>
      <c r="AG218" s="149">
        <f t="shared" si="2292"/>
        <v>0</v>
      </c>
      <c r="AH218" s="132"/>
      <c r="AI218" s="149">
        <f t="shared" si="2293"/>
        <v>0</v>
      </c>
      <c r="AJ218" s="132"/>
      <c r="AK218" s="132"/>
      <c r="AL218" s="132"/>
      <c r="AM218" s="132"/>
      <c r="AN218" s="130"/>
      <c r="AO218" s="149">
        <f t="shared" si="2294"/>
        <v>0</v>
      </c>
      <c r="AP218" s="132"/>
      <c r="AQ218" s="149">
        <f t="shared" si="2295"/>
        <v>0</v>
      </c>
      <c r="AR218" s="130"/>
      <c r="AS218" s="149">
        <f t="shared" si="2296"/>
        <v>0</v>
      </c>
      <c r="AT218" s="130"/>
      <c r="AU218" s="149">
        <f t="shared" si="2297"/>
        <v>0</v>
      </c>
      <c r="AV218" s="132"/>
      <c r="AW218" s="149">
        <f t="shared" si="2298"/>
        <v>0</v>
      </c>
      <c r="AX218" s="132"/>
      <c r="AY218" s="149">
        <f t="shared" si="2299"/>
        <v>0</v>
      </c>
      <c r="AZ218" s="130"/>
      <c r="BA218" s="149">
        <f t="shared" si="2300"/>
        <v>0</v>
      </c>
      <c r="BB218" s="130">
        <v>3</v>
      </c>
      <c r="BC218" s="149">
        <f t="shared" si="2301"/>
        <v>8253.6884279999995</v>
      </c>
      <c r="BD218" s="130">
        <v>48</v>
      </c>
      <c r="BE218" s="149">
        <f t="shared" si="2302"/>
        <v>132059.01484799999</v>
      </c>
      <c r="BF218" s="130"/>
      <c r="BG218" s="149">
        <f t="shared" si="2303"/>
        <v>0</v>
      </c>
      <c r="BH218" s="130"/>
      <c r="BI218" s="149">
        <f t="shared" si="2304"/>
        <v>0</v>
      </c>
      <c r="BJ218" s="132">
        <v>0</v>
      </c>
      <c r="BK218" s="132">
        <v>0</v>
      </c>
      <c r="BL218" s="130">
        <v>120</v>
      </c>
      <c r="BM218" s="149">
        <f t="shared" si="2305"/>
        <v>330147.53711999999</v>
      </c>
      <c r="BN218" s="130"/>
      <c r="BO218" s="149">
        <f t="shared" si="2306"/>
        <v>0</v>
      </c>
      <c r="BP218" s="130"/>
      <c r="BQ218" s="149">
        <f t="shared" si="2307"/>
        <v>0</v>
      </c>
      <c r="BR218" s="130"/>
      <c r="BS218" s="149">
        <f t="shared" si="2308"/>
        <v>0</v>
      </c>
      <c r="BT218" s="130"/>
      <c r="BU218" s="149">
        <f t="shared" si="2309"/>
        <v>0</v>
      </c>
      <c r="BV218" s="130"/>
      <c r="BW218" s="149">
        <f t="shared" si="2310"/>
        <v>0</v>
      </c>
      <c r="BX218" s="130"/>
      <c r="BY218" s="149">
        <f t="shared" si="2311"/>
        <v>0</v>
      </c>
      <c r="BZ218" s="130"/>
      <c r="CA218" s="149">
        <f t="shared" si="2312"/>
        <v>0</v>
      </c>
      <c r="CB218" s="134"/>
      <c r="CC218" s="149">
        <f t="shared" si="2313"/>
        <v>0</v>
      </c>
      <c r="CD218" s="130"/>
      <c r="CE218" s="149">
        <f t="shared" si="2313"/>
        <v>0</v>
      </c>
      <c r="CF218" s="132"/>
      <c r="CG218" s="149">
        <f t="shared" si="2314"/>
        <v>0</v>
      </c>
      <c r="CH218" s="130"/>
      <c r="CI218" s="149">
        <f t="shared" si="2315"/>
        <v>0</v>
      </c>
      <c r="CJ218" s="130"/>
      <c r="CK218" s="149">
        <f t="shared" si="2316"/>
        <v>0</v>
      </c>
      <c r="CL218" s="130"/>
      <c r="CM218" s="149">
        <f t="shared" si="2317"/>
        <v>0</v>
      </c>
      <c r="CN218" s="151"/>
      <c r="CO218" s="149">
        <f t="shared" si="2318"/>
        <v>0</v>
      </c>
      <c r="CP218" s="132"/>
      <c r="CQ218" s="149">
        <f t="shared" si="2319"/>
        <v>0</v>
      </c>
      <c r="CR218" s="130"/>
      <c r="CS218" s="149">
        <f t="shared" si="2319"/>
        <v>0</v>
      </c>
      <c r="CT218" s="130"/>
      <c r="CU218" s="149">
        <f t="shared" si="2320"/>
        <v>0</v>
      </c>
      <c r="CV218" s="132"/>
      <c r="CW218" s="149">
        <f t="shared" si="2321"/>
        <v>0</v>
      </c>
      <c r="CX218" s="132"/>
      <c r="CY218" s="149">
        <f t="shared" si="2322"/>
        <v>0</v>
      </c>
      <c r="CZ218" s="132"/>
      <c r="DA218" s="149">
        <f t="shared" si="2323"/>
        <v>0</v>
      </c>
      <c r="DB218" s="130"/>
      <c r="DC218" s="149">
        <f t="shared" si="2324"/>
        <v>0</v>
      </c>
      <c r="DD218" s="130"/>
      <c r="DE218" s="149">
        <f t="shared" si="2325"/>
        <v>0</v>
      </c>
      <c r="DF218" s="130">
        <v>0</v>
      </c>
      <c r="DG218" s="149">
        <v>0</v>
      </c>
      <c r="DH218" s="132"/>
      <c r="DI218" s="149">
        <f t="shared" si="2326"/>
        <v>0</v>
      </c>
      <c r="DJ218" s="130"/>
      <c r="DK218" s="149">
        <f t="shared" si="2327"/>
        <v>0</v>
      </c>
      <c r="DL218" s="130"/>
      <c r="DM218" s="149">
        <f t="shared" si="2328"/>
        <v>0</v>
      </c>
      <c r="DN218" s="130"/>
      <c r="DO218" s="149">
        <f t="shared" si="2329"/>
        <v>0</v>
      </c>
      <c r="DP218" s="130"/>
      <c r="DQ218" s="149">
        <f t="shared" si="2330"/>
        <v>0</v>
      </c>
      <c r="DR218" s="130"/>
      <c r="DS218" s="149">
        <f t="shared" si="2331"/>
        <v>0</v>
      </c>
      <c r="DT218" s="130"/>
      <c r="DU218" s="149">
        <f t="shared" si="2332"/>
        <v>0</v>
      </c>
      <c r="DV218" s="130"/>
      <c r="DW218" s="149">
        <f t="shared" si="2333"/>
        <v>0</v>
      </c>
      <c r="DX218" s="130"/>
      <c r="DY218" s="149">
        <f t="shared" si="2334"/>
        <v>0</v>
      </c>
      <c r="DZ218" s="130"/>
      <c r="EA218" s="149">
        <f t="shared" si="2335"/>
        <v>0</v>
      </c>
      <c r="EB218" s="130"/>
      <c r="EC218" s="149">
        <f t="shared" si="2336"/>
        <v>0</v>
      </c>
      <c r="ED218" s="130"/>
      <c r="EE218" s="149">
        <f t="shared" si="2337"/>
        <v>0</v>
      </c>
      <c r="EF218" s="130"/>
      <c r="EG218" s="149">
        <f t="shared" si="2338"/>
        <v>0</v>
      </c>
      <c r="EH218" s="130"/>
      <c r="EI218" s="132"/>
      <c r="EJ218" s="130"/>
      <c r="EK218" s="132"/>
      <c r="EL218" s="130"/>
      <c r="EM218" s="149">
        <f t="shared" si="2339"/>
        <v>0</v>
      </c>
      <c r="EN218" s="130"/>
      <c r="EO218" s="149">
        <f t="shared" si="2340"/>
        <v>0</v>
      </c>
      <c r="EP218" s="130"/>
      <c r="EQ218" s="132"/>
      <c r="ER218" s="136"/>
      <c r="ES218" s="136"/>
      <c r="ET218" s="151"/>
      <c r="EU218" s="151"/>
      <c r="EV218" s="151"/>
      <c r="EW218" s="151"/>
      <c r="EX218" s="151"/>
      <c r="EY218" s="151"/>
      <c r="EZ218" s="137">
        <f t="shared" si="2193"/>
        <v>172</v>
      </c>
      <c r="FA218" s="137">
        <f t="shared" si="2193"/>
        <v>473211.46987199999</v>
      </c>
    </row>
    <row r="219" spans="1:157" s="2" customFormat="1" ht="61.5" customHeight="1" x14ac:dyDescent="0.25">
      <c r="A219" s="122"/>
      <c r="B219" s="122">
        <v>171</v>
      </c>
      <c r="C219" s="122" t="s">
        <v>573</v>
      </c>
      <c r="D219" s="123" t="s">
        <v>574</v>
      </c>
      <c r="E219" s="125">
        <v>15030</v>
      </c>
      <c r="F219" s="225">
        <v>0.35</v>
      </c>
      <c r="G219" s="223">
        <v>9.4700000000000006E-2</v>
      </c>
      <c r="H219" s="184">
        <v>1</v>
      </c>
      <c r="I219" s="185"/>
      <c r="J219" s="197">
        <v>1.4</v>
      </c>
      <c r="K219" s="197">
        <v>1.68</v>
      </c>
      <c r="L219" s="197">
        <v>2.23</v>
      </c>
      <c r="M219" s="198">
        <v>2.57</v>
      </c>
      <c r="N219" s="130">
        <v>1</v>
      </c>
      <c r="O219" s="149">
        <f t="shared" si="2286"/>
        <v>5459.7677399999993</v>
      </c>
      <c r="P219" s="187"/>
      <c r="Q219" s="149">
        <f t="shared" si="2286"/>
        <v>0</v>
      </c>
      <c r="R219" s="149"/>
      <c r="S219" s="149">
        <v>0</v>
      </c>
      <c r="T219" s="149"/>
      <c r="U219" s="149"/>
      <c r="V219" s="132"/>
      <c r="W219" s="149">
        <f t="shared" si="2287"/>
        <v>0</v>
      </c>
      <c r="X219" s="130"/>
      <c r="Y219" s="149">
        <f t="shared" si="2288"/>
        <v>0</v>
      </c>
      <c r="Z219" s="130"/>
      <c r="AA219" s="149">
        <f t="shared" si="2289"/>
        <v>0</v>
      </c>
      <c r="AB219" s="130"/>
      <c r="AC219" s="149">
        <f t="shared" si="2290"/>
        <v>0</v>
      </c>
      <c r="AD219" s="132"/>
      <c r="AE219" s="149">
        <f t="shared" si="2291"/>
        <v>0</v>
      </c>
      <c r="AF219" s="132"/>
      <c r="AG219" s="149">
        <f t="shared" si="2292"/>
        <v>0</v>
      </c>
      <c r="AH219" s="132"/>
      <c r="AI219" s="149">
        <f t="shared" si="2293"/>
        <v>0</v>
      </c>
      <c r="AJ219" s="132"/>
      <c r="AK219" s="132"/>
      <c r="AL219" s="132"/>
      <c r="AM219" s="132"/>
      <c r="AN219" s="130"/>
      <c r="AO219" s="149">
        <f t="shared" si="2294"/>
        <v>0</v>
      </c>
      <c r="AP219" s="132"/>
      <c r="AQ219" s="149">
        <f t="shared" si="2295"/>
        <v>0</v>
      </c>
      <c r="AR219" s="130"/>
      <c r="AS219" s="149">
        <f t="shared" si="2296"/>
        <v>0</v>
      </c>
      <c r="AT219" s="130">
        <v>100</v>
      </c>
      <c r="AU219" s="149">
        <f t="shared" si="2297"/>
        <v>545976.77399999998</v>
      </c>
      <c r="AV219" s="132"/>
      <c r="AW219" s="149">
        <f t="shared" si="2298"/>
        <v>0</v>
      </c>
      <c r="AX219" s="132"/>
      <c r="AY219" s="149">
        <f t="shared" si="2299"/>
        <v>0</v>
      </c>
      <c r="AZ219" s="130"/>
      <c r="BA219" s="149">
        <f t="shared" si="2300"/>
        <v>0</v>
      </c>
      <c r="BB219" s="130"/>
      <c r="BC219" s="149">
        <f t="shared" si="2301"/>
        <v>0</v>
      </c>
      <c r="BD219" s="130"/>
      <c r="BE219" s="149">
        <f t="shared" si="2302"/>
        <v>0</v>
      </c>
      <c r="BF219" s="130"/>
      <c r="BG219" s="149">
        <f t="shared" si="2303"/>
        <v>0</v>
      </c>
      <c r="BH219" s="130"/>
      <c r="BI219" s="149">
        <f t="shared" si="2304"/>
        <v>0</v>
      </c>
      <c r="BJ219" s="132">
        <v>0</v>
      </c>
      <c r="BK219" s="132">
        <v>0</v>
      </c>
      <c r="BL219" s="130"/>
      <c r="BM219" s="149">
        <f t="shared" si="2305"/>
        <v>0</v>
      </c>
      <c r="BN219" s="130"/>
      <c r="BO219" s="149">
        <f t="shared" si="2306"/>
        <v>0</v>
      </c>
      <c r="BP219" s="130"/>
      <c r="BQ219" s="149">
        <f t="shared" si="2307"/>
        <v>0</v>
      </c>
      <c r="BR219" s="130"/>
      <c r="BS219" s="149">
        <f t="shared" si="2308"/>
        <v>0</v>
      </c>
      <c r="BT219" s="130"/>
      <c r="BU219" s="149">
        <f t="shared" si="2309"/>
        <v>0</v>
      </c>
      <c r="BV219" s="130"/>
      <c r="BW219" s="149">
        <f t="shared" si="2310"/>
        <v>0</v>
      </c>
      <c r="BX219" s="130"/>
      <c r="BY219" s="149">
        <f t="shared" si="2311"/>
        <v>0</v>
      </c>
      <c r="BZ219" s="130"/>
      <c r="CA219" s="149">
        <f t="shared" si="2312"/>
        <v>0</v>
      </c>
      <c r="CB219" s="134"/>
      <c r="CC219" s="149">
        <f t="shared" si="2313"/>
        <v>0</v>
      </c>
      <c r="CD219" s="130"/>
      <c r="CE219" s="149">
        <f t="shared" si="2313"/>
        <v>0</v>
      </c>
      <c r="CF219" s="132"/>
      <c r="CG219" s="149">
        <f t="shared" si="2314"/>
        <v>0</v>
      </c>
      <c r="CH219" s="130"/>
      <c r="CI219" s="149">
        <f t="shared" si="2315"/>
        <v>0</v>
      </c>
      <c r="CJ219" s="130"/>
      <c r="CK219" s="149">
        <f t="shared" si="2316"/>
        <v>0</v>
      </c>
      <c r="CL219" s="130"/>
      <c r="CM219" s="149">
        <f t="shared" si="2317"/>
        <v>0</v>
      </c>
      <c r="CN219" s="151"/>
      <c r="CO219" s="149">
        <f t="shared" si="2318"/>
        <v>0</v>
      </c>
      <c r="CP219" s="132"/>
      <c r="CQ219" s="149">
        <f t="shared" si="2319"/>
        <v>0</v>
      </c>
      <c r="CR219" s="130"/>
      <c r="CS219" s="149">
        <f t="shared" si="2319"/>
        <v>0</v>
      </c>
      <c r="CT219" s="130"/>
      <c r="CU219" s="149">
        <f t="shared" si="2320"/>
        <v>0</v>
      </c>
      <c r="CV219" s="132"/>
      <c r="CW219" s="149">
        <f t="shared" si="2321"/>
        <v>0</v>
      </c>
      <c r="CX219" s="132"/>
      <c r="CY219" s="149">
        <f t="shared" si="2322"/>
        <v>0</v>
      </c>
      <c r="CZ219" s="132"/>
      <c r="DA219" s="149">
        <f t="shared" si="2323"/>
        <v>0</v>
      </c>
      <c r="DB219" s="130"/>
      <c r="DC219" s="149">
        <f t="shared" si="2324"/>
        <v>0</v>
      </c>
      <c r="DD219" s="130"/>
      <c r="DE219" s="149">
        <f t="shared" si="2325"/>
        <v>0</v>
      </c>
      <c r="DF219" s="130">
        <v>0</v>
      </c>
      <c r="DG219" s="149">
        <v>0</v>
      </c>
      <c r="DH219" s="132"/>
      <c r="DI219" s="149">
        <f t="shared" si="2326"/>
        <v>0</v>
      </c>
      <c r="DJ219" s="130"/>
      <c r="DK219" s="149">
        <f t="shared" si="2327"/>
        <v>0</v>
      </c>
      <c r="DL219" s="130"/>
      <c r="DM219" s="149">
        <f t="shared" si="2328"/>
        <v>0</v>
      </c>
      <c r="DN219" s="130"/>
      <c r="DO219" s="149">
        <f t="shared" si="2329"/>
        <v>0</v>
      </c>
      <c r="DP219" s="130"/>
      <c r="DQ219" s="149">
        <f t="shared" si="2330"/>
        <v>0</v>
      </c>
      <c r="DR219" s="130"/>
      <c r="DS219" s="149">
        <f t="shared" si="2331"/>
        <v>0</v>
      </c>
      <c r="DT219" s="130"/>
      <c r="DU219" s="149">
        <f t="shared" si="2332"/>
        <v>0</v>
      </c>
      <c r="DV219" s="130"/>
      <c r="DW219" s="149">
        <f t="shared" si="2333"/>
        <v>0</v>
      </c>
      <c r="DX219" s="130"/>
      <c r="DY219" s="149">
        <f t="shared" si="2334"/>
        <v>0</v>
      </c>
      <c r="DZ219" s="130"/>
      <c r="EA219" s="149">
        <f t="shared" si="2335"/>
        <v>0</v>
      </c>
      <c r="EB219" s="130"/>
      <c r="EC219" s="149">
        <f t="shared" si="2336"/>
        <v>0</v>
      </c>
      <c r="ED219" s="130"/>
      <c r="EE219" s="149">
        <f t="shared" si="2337"/>
        <v>0</v>
      </c>
      <c r="EF219" s="130"/>
      <c r="EG219" s="149">
        <f t="shared" si="2338"/>
        <v>0</v>
      </c>
      <c r="EH219" s="130"/>
      <c r="EI219" s="132"/>
      <c r="EJ219" s="130"/>
      <c r="EK219" s="132"/>
      <c r="EL219" s="130"/>
      <c r="EM219" s="149">
        <f t="shared" si="2339"/>
        <v>0</v>
      </c>
      <c r="EN219" s="130"/>
      <c r="EO219" s="149">
        <f t="shared" si="2340"/>
        <v>0</v>
      </c>
      <c r="EP219" s="130"/>
      <c r="EQ219" s="132"/>
      <c r="ER219" s="136"/>
      <c r="ES219" s="136"/>
      <c r="ET219" s="151"/>
      <c r="EU219" s="151"/>
      <c r="EV219" s="151"/>
      <c r="EW219" s="151"/>
      <c r="EX219" s="151"/>
      <c r="EY219" s="151"/>
      <c r="EZ219" s="137">
        <f t="shared" si="2193"/>
        <v>101</v>
      </c>
      <c r="FA219" s="137">
        <f t="shared" si="2193"/>
        <v>551436.54174000002</v>
      </c>
    </row>
    <row r="220" spans="1:157" s="2" customFormat="1" ht="61.5" customHeight="1" x14ac:dyDescent="0.25">
      <c r="A220" s="122"/>
      <c r="B220" s="122">
        <v>172</v>
      </c>
      <c r="C220" s="122" t="s">
        <v>575</v>
      </c>
      <c r="D220" s="123" t="s">
        <v>576</v>
      </c>
      <c r="E220" s="125">
        <v>15030</v>
      </c>
      <c r="F220" s="225">
        <v>0.61</v>
      </c>
      <c r="G220" s="223">
        <v>5.4199999999999998E-2</v>
      </c>
      <c r="H220" s="184">
        <v>1</v>
      </c>
      <c r="I220" s="185"/>
      <c r="J220" s="197">
        <v>1.4</v>
      </c>
      <c r="K220" s="197">
        <v>1.68</v>
      </c>
      <c r="L220" s="197">
        <v>2.23</v>
      </c>
      <c r="M220" s="198">
        <v>2.57</v>
      </c>
      <c r="N220" s="130">
        <v>3</v>
      </c>
      <c r="O220" s="149">
        <f t="shared" si="2286"/>
        <v>28101.206231999997</v>
      </c>
      <c r="P220" s="187"/>
      <c r="Q220" s="149">
        <f t="shared" si="2286"/>
        <v>0</v>
      </c>
      <c r="R220" s="149"/>
      <c r="S220" s="149">
        <v>0</v>
      </c>
      <c r="T220" s="149"/>
      <c r="U220" s="149"/>
      <c r="V220" s="132"/>
      <c r="W220" s="149">
        <f t="shared" si="2287"/>
        <v>0</v>
      </c>
      <c r="X220" s="130"/>
      <c r="Y220" s="149">
        <f t="shared" si="2288"/>
        <v>0</v>
      </c>
      <c r="Z220" s="130"/>
      <c r="AA220" s="149">
        <f t="shared" si="2289"/>
        <v>0</v>
      </c>
      <c r="AB220" s="130"/>
      <c r="AC220" s="149">
        <f t="shared" si="2290"/>
        <v>0</v>
      </c>
      <c r="AD220" s="132"/>
      <c r="AE220" s="149">
        <f t="shared" si="2291"/>
        <v>0</v>
      </c>
      <c r="AF220" s="132"/>
      <c r="AG220" s="149">
        <f t="shared" si="2292"/>
        <v>0</v>
      </c>
      <c r="AH220" s="132"/>
      <c r="AI220" s="149">
        <f t="shared" si="2293"/>
        <v>0</v>
      </c>
      <c r="AJ220" s="132"/>
      <c r="AK220" s="132"/>
      <c r="AL220" s="132"/>
      <c r="AM220" s="132"/>
      <c r="AN220" s="130"/>
      <c r="AO220" s="149">
        <f t="shared" si="2294"/>
        <v>0</v>
      </c>
      <c r="AP220" s="132"/>
      <c r="AQ220" s="149">
        <f t="shared" si="2295"/>
        <v>0</v>
      </c>
      <c r="AR220" s="130"/>
      <c r="AS220" s="149">
        <f t="shared" si="2296"/>
        <v>0</v>
      </c>
      <c r="AT220" s="130">
        <v>135</v>
      </c>
      <c r="AU220" s="149">
        <f t="shared" si="2297"/>
        <v>1264554.2804399999</v>
      </c>
      <c r="AV220" s="132"/>
      <c r="AW220" s="149">
        <f t="shared" si="2298"/>
        <v>0</v>
      </c>
      <c r="AX220" s="132"/>
      <c r="AY220" s="149">
        <f t="shared" si="2299"/>
        <v>0</v>
      </c>
      <c r="AZ220" s="130"/>
      <c r="BA220" s="149">
        <f t="shared" si="2300"/>
        <v>0</v>
      </c>
      <c r="BB220" s="130"/>
      <c r="BC220" s="149">
        <f t="shared" si="2301"/>
        <v>0</v>
      </c>
      <c r="BD220" s="130"/>
      <c r="BE220" s="149">
        <f t="shared" si="2302"/>
        <v>0</v>
      </c>
      <c r="BF220" s="130"/>
      <c r="BG220" s="149">
        <f t="shared" si="2303"/>
        <v>0</v>
      </c>
      <c r="BH220" s="130"/>
      <c r="BI220" s="149">
        <f t="shared" si="2304"/>
        <v>0</v>
      </c>
      <c r="BJ220" s="132">
        <v>0</v>
      </c>
      <c r="BK220" s="132">
        <v>0</v>
      </c>
      <c r="BL220" s="130"/>
      <c r="BM220" s="149">
        <f t="shared" si="2305"/>
        <v>0</v>
      </c>
      <c r="BN220" s="130"/>
      <c r="BO220" s="149">
        <f t="shared" si="2306"/>
        <v>0</v>
      </c>
      <c r="BP220" s="130"/>
      <c r="BQ220" s="149">
        <f t="shared" si="2307"/>
        <v>0</v>
      </c>
      <c r="BR220" s="130"/>
      <c r="BS220" s="149">
        <f t="shared" si="2308"/>
        <v>0</v>
      </c>
      <c r="BT220" s="130"/>
      <c r="BU220" s="149">
        <f t="shared" si="2309"/>
        <v>0</v>
      </c>
      <c r="BV220" s="130"/>
      <c r="BW220" s="149">
        <f t="shared" si="2310"/>
        <v>0</v>
      </c>
      <c r="BX220" s="130"/>
      <c r="BY220" s="149">
        <f t="shared" si="2311"/>
        <v>0</v>
      </c>
      <c r="BZ220" s="130"/>
      <c r="CA220" s="149">
        <f t="shared" si="2312"/>
        <v>0</v>
      </c>
      <c r="CB220" s="134"/>
      <c r="CC220" s="149">
        <f t="shared" si="2313"/>
        <v>0</v>
      </c>
      <c r="CD220" s="130"/>
      <c r="CE220" s="149">
        <f t="shared" si="2313"/>
        <v>0</v>
      </c>
      <c r="CF220" s="132"/>
      <c r="CG220" s="149">
        <f t="shared" si="2314"/>
        <v>0</v>
      </c>
      <c r="CH220" s="130"/>
      <c r="CI220" s="149">
        <f t="shared" si="2315"/>
        <v>0</v>
      </c>
      <c r="CJ220" s="130"/>
      <c r="CK220" s="149">
        <f t="shared" si="2316"/>
        <v>0</v>
      </c>
      <c r="CL220" s="130"/>
      <c r="CM220" s="149">
        <f t="shared" si="2317"/>
        <v>0</v>
      </c>
      <c r="CN220" s="151"/>
      <c r="CO220" s="149">
        <f t="shared" si="2318"/>
        <v>0</v>
      </c>
      <c r="CP220" s="132"/>
      <c r="CQ220" s="149">
        <f t="shared" si="2319"/>
        <v>0</v>
      </c>
      <c r="CR220" s="130"/>
      <c r="CS220" s="149">
        <f t="shared" si="2319"/>
        <v>0</v>
      </c>
      <c r="CT220" s="130"/>
      <c r="CU220" s="149">
        <f t="shared" si="2320"/>
        <v>0</v>
      </c>
      <c r="CV220" s="132"/>
      <c r="CW220" s="149">
        <f t="shared" si="2321"/>
        <v>0</v>
      </c>
      <c r="CX220" s="132"/>
      <c r="CY220" s="149">
        <f t="shared" si="2322"/>
        <v>0</v>
      </c>
      <c r="CZ220" s="132"/>
      <c r="DA220" s="149">
        <f t="shared" si="2323"/>
        <v>0</v>
      </c>
      <c r="DB220" s="130"/>
      <c r="DC220" s="149">
        <f t="shared" si="2324"/>
        <v>0</v>
      </c>
      <c r="DD220" s="130"/>
      <c r="DE220" s="149">
        <f t="shared" si="2325"/>
        <v>0</v>
      </c>
      <c r="DF220" s="130">
        <v>0</v>
      </c>
      <c r="DG220" s="149">
        <v>0</v>
      </c>
      <c r="DH220" s="132"/>
      <c r="DI220" s="149">
        <f t="shared" si="2326"/>
        <v>0</v>
      </c>
      <c r="DJ220" s="130"/>
      <c r="DK220" s="149">
        <f t="shared" si="2327"/>
        <v>0</v>
      </c>
      <c r="DL220" s="130"/>
      <c r="DM220" s="149">
        <f t="shared" si="2328"/>
        <v>0</v>
      </c>
      <c r="DN220" s="130"/>
      <c r="DO220" s="149">
        <f t="shared" si="2329"/>
        <v>0</v>
      </c>
      <c r="DP220" s="130"/>
      <c r="DQ220" s="149">
        <f t="shared" si="2330"/>
        <v>0</v>
      </c>
      <c r="DR220" s="130"/>
      <c r="DS220" s="149">
        <f t="shared" si="2331"/>
        <v>0</v>
      </c>
      <c r="DT220" s="130"/>
      <c r="DU220" s="149">
        <f t="shared" si="2332"/>
        <v>0</v>
      </c>
      <c r="DV220" s="130"/>
      <c r="DW220" s="149">
        <f t="shared" si="2333"/>
        <v>0</v>
      </c>
      <c r="DX220" s="130"/>
      <c r="DY220" s="149">
        <f t="shared" si="2334"/>
        <v>0</v>
      </c>
      <c r="DZ220" s="130"/>
      <c r="EA220" s="149">
        <f t="shared" si="2335"/>
        <v>0</v>
      </c>
      <c r="EB220" s="130"/>
      <c r="EC220" s="149">
        <f t="shared" si="2336"/>
        <v>0</v>
      </c>
      <c r="ED220" s="130"/>
      <c r="EE220" s="149">
        <f t="shared" si="2337"/>
        <v>0</v>
      </c>
      <c r="EF220" s="130"/>
      <c r="EG220" s="149">
        <f t="shared" si="2338"/>
        <v>0</v>
      </c>
      <c r="EH220" s="130"/>
      <c r="EI220" s="132"/>
      <c r="EJ220" s="130"/>
      <c r="EK220" s="132"/>
      <c r="EL220" s="130"/>
      <c r="EM220" s="149">
        <f t="shared" si="2339"/>
        <v>0</v>
      </c>
      <c r="EN220" s="130"/>
      <c r="EO220" s="149">
        <f t="shared" si="2340"/>
        <v>0</v>
      </c>
      <c r="EP220" s="130"/>
      <c r="EQ220" s="132"/>
      <c r="ER220" s="136"/>
      <c r="ES220" s="136"/>
      <c r="ET220" s="151"/>
      <c r="EU220" s="151"/>
      <c r="EV220" s="151"/>
      <c r="EW220" s="151"/>
      <c r="EX220" s="151"/>
      <c r="EY220" s="151"/>
      <c r="EZ220" s="137">
        <f t="shared" si="2193"/>
        <v>138</v>
      </c>
      <c r="FA220" s="137">
        <f t="shared" si="2193"/>
        <v>1292655.4866719998</v>
      </c>
    </row>
    <row r="221" spans="1:157" s="2" customFormat="1" ht="61.5" customHeight="1" x14ac:dyDescent="0.25">
      <c r="A221" s="246"/>
      <c r="B221" s="246">
        <v>173</v>
      </c>
      <c r="C221" s="246" t="s">
        <v>577</v>
      </c>
      <c r="D221" s="290" t="s">
        <v>578</v>
      </c>
      <c r="E221" s="125">
        <v>15030</v>
      </c>
      <c r="F221" s="291">
        <v>0.81</v>
      </c>
      <c r="G221" s="223">
        <v>4.0500000000000001E-2</v>
      </c>
      <c r="H221" s="184">
        <v>1</v>
      </c>
      <c r="I221" s="185"/>
      <c r="J221" s="197">
        <v>1.4</v>
      </c>
      <c r="K221" s="197">
        <v>1.68</v>
      </c>
      <c r="L221" s="197">
        <v>2.23</v>
      </c>
      <c r="M221" s="198">
        <v>2.57</v>
      </c>
      <c r="N221" s="247"/>
      <c r="O221" s="149">
        <f t="shared" si="2286"/>
        <v>0</v>
      </c>
      <c r="P221" s="248"/>
      <c r="Q221" s="149">
        <f t="shared" si="2286"/>
        <v>0</v>
      </c>
      <c r="R221" s="249"/>
      <c r="S221" s="249">
        <v>0</v>
      </c>
      <c r="T221" s="249"/>
      <c r="U221" s="249"/>
      <c r="V221" s="250"/>
      <c r="W221" s="149">
        <f t="shared" si="2287"/>
        <v>0</v>
      </c>
      <c r="X221" s="247"/>
      <c r="Y221" s="149">
        <f t="shared" si="2288"/>
        <v>0</v>
      </c>
      <c r="Z221" s="247"/>
      <c r="AA221" s="149">
        <f t="shared" si="2289"/>
        <v>0</v>
      </c>
      <c r="AB221" s="247"/>
      <c r="AC221" s="149">
        <f t="shared" si="2290"/>
        <v>0</v>
      </c>
      <c r="AD221" s="250"/>
      <c r="AE221" s="149">
        <f t="shared" si="2291"/>
        <v>0</v>
      </c>
      <c r="AF221" s="250"/>
      <c r="AG221" s="149">
        <f t="shared" si="2292"/>
        <v>0</v>
      </c>
      <c r="AH221" s="250"/>
      <c r="AI221" s="149">
        <f t="shared" si="2293"/>
        <v>0</v>
      </c>
      <c r="AJ221" s="250"/>
      <c r="AK221" s="250"/>
      <c r="AL221" s="250"/>
      <c r="AM221" s="250"/>
      <c r="AN221" s="247"/>
      <c r="AO221" s="149">
        <f t="shared" si="2294"/>
        <v>0</v>
      </c>
      <c r="AP221" s="250"/>
      <c r="AQ221" s="149">
        <f t="shared" si="2295"/>
        <v>0</v>
      </c>
      <c r="AR221" s="247"/>
      <c r="AS221" s="149">
        <f t="shared" si="2296"/>
        <v>0</v>
      </c>
      <c r="AT221" s="247"/>
      <c r="AU221" s="149">
        <f t="shared" si="2297"/>
        <v>0</v>
      </c>
      <c r="AV221" s="250"/>
      <c r="AW221" s="149">
        <f t="shared" si="2298"/>
        <v>0</v>
      </c>
      <c r="AX221" s="250"/>
      <c r="AY221" s="149">
        <f t="shared" si="2299"/>
        <v>0</v>
      </c>
      <c r="AZ221" s="247"/>
      <c r="BA221" s="149">
        <f t="shared" si="2300"/>
        <v>0</v>
      </c>
      <c r="BB221" s="247"/>
      <c r="BC221" s="149">
        <f t="shared" si="2301"/>
        <v>0</v>
      </c>
      <c r="BD221" s="247"/>
      <c r="BE221" s="149">
        <f t="shared" si="2302"/>
        <v>0</v>
      </c>
      <c r="BF221" s="247">
        <f>2+19</f>
        <v>21</v>
      </c>
      <c r="BG221" s="149">
        <f t="shared" si="2303"/>
        <v>259801.99686000001</v>
      </c>
      <c r="BH221" s="247"/>
      <c r="BI221" s="149">
        <f t="shared" si="2304"/>
        <v>0</v>
      </c>
      <c r="BJ221" s="132">
        <v>0</v>
      </c>
      <c r="BK221" s="132">
        <v>0</v>
      </c>
      <c r="BL221" s="247">
        <v>182</v>
      </c>
      <c r="BM221" s="149">
        <f t="shared" si="2305"/>
        <v>2251617.3061199998</v>
      </c>
      <c r="BN221" s="247"/>
      <c r="BO221" s="149">
        <f t="shared" si="2306"/>
        <v>0</v>
      </c>
      <c r="BP221" s="247"/>
      <c r="BQ221" s="149">
        <f t="shared" si="2307"/>
        <v>0</v>
      </c>
      <c r="BR221" s="247"/>
      <c r="BS221" s="149">
        <f t="shared" si="2308"/>
        <v>0</v>
      </c>
      <c r="BT221" s="247"/>
      <c r="BU221" s="149">
        <f t="shared" si="2309"/>
        <v>0</v>
      </c>
      <c r="BV221" s="247"/>
      <c r="BW221" s="149">
        <f t="shared" si="2310"/>
        <v>0</v>
      </c>
      <c r="BX221" s="247"/>
      <c r="BY221" s="149">
        <f t="shared" si="2311"/>
        <v>0</v>
      </c>
      <c r="BZ221" s="247"/>
      <c r="CA221" s="149">
        <f t="shared" si="2312"/>
        <v>0</v>
      </c>
      <c r="CB221" s="251"/>
      <c r="CC221" s="149">
        <f t="shared" si="2313"/>
        <v>0</v>
      </c>
      <c r="CD221" s="247"/>
      <c r="CE221" s="149">
        <f t="shared" si="2313"/>
        <v>0</v>
      </c>
      <c r="CF221" s="250"/>
      <c r="CG221" s="149">
        <f t="shared" si="2314"/>
        <v>0</v>
      </c>
      <c r="CH221" s="130"/>
      <c r="CI221" s="149">
        <f t="shared" si="2315"/>
        <v>0</v>
      </c>
      <c r="CJ221" s="247"/>
      <c r="CK221" s="149">
        <f t="shared" si="2316"/>
        <v>0</v>
      </c>
      <c r="CL221" s="247"/>
      <c r="CM221" s="149">
        <f t="shared" si="2317"/>
        <v>0</v>
      </c>
      <c r="CN221" s="252"/>
      <c r="CO221" s="149">
        <f t="shared" si="2318"/>
        <v>0</v>
      </c>
      <c r="CP221" s="250"/>
      <c r="CQ221" s="149">
        <f t="shared" si="2319"/>
        <v>0</v>
      </c>
      <c r="CR221" s="247"/>
      <c r="CS221" s="149">
        <f t="shared" si="2319"/>
        <v>0</v>
      </c>
      <c r="CT221" s="247"/>
      <c r="CU221" s="149">
        <f t="shared" si="2320"/>
        <v>0</v>
      </c>
      <c r="CV221" s="250"/>
      <c r="CW221" s="149">
        <f t="shared" si="2321"/>
        <v>0</v>
      </c>
      <c r="CX221" s="250"/>
      <c r="CY221" s="149">
        <f t="shared" si="2322"/>
        <v>0</v>
      </c>
      <c r="CZ221" s="250"/>
      <c r="DA221" s="149">
        <f t="shared" si="2323"/>
        <v>0</v>
      </c>
      <c r="DB221" s="247"/>
      <c r="DC221" s="149">
        <f t="shared" si="2324"/>
        <v>0</v>
      </c>
      <c r="DD221" s="247"/>
      <c r="DE221" s="149">
        <f t="shared" si="2325"/>
        <v>0</v>
      </c>
      <c r="DF221" s="247">
        <v>0</v>
      </c>
      <c r="DG221" s="149">
        <v>0</v>
      </c>
      <c r="DH221" s="250"/>
      <c r="DI221" s="149">
        <f t="shared" si="2326"/>
        <v>0</v>
      </c>
      <c r="DJ221" s="247"/>
      <c r="DK221" s="149">
        <f t="shared" si="2327"/>
        <v>0</v>
      </c>
      <c r="DL221" s="247"/>
      <c r="DM221" s="149">
        <f t="shared" si="2328"/>
        <v>0</v>
      </c>
      <c r="DN221" s="247"/>
      <c r="DO221" s="149">
        <f t="shared" si="2329"/>
        <v>0</v>
      </c>
      <c r="DP221" s="247"/>
      <c r="DQ221" s="149">
        <f t="shared" si="2330"/>
        <v>0</v>
      </c>
      <c r="DR221" s="247"/>
      <c r="DS221" s="149">
        <f t="shared" si="2331"/>
        <v>0</v>
      </c>
      <c r="DT221" s="247"/>
      <c r="DU221" s="149">
        <f t="shared" si="2332"/>
        <v>0</v>
      </c>
      <c r="DV221" s="247"/>
      <c r="DW221" s="149">
        <f t="shared" si="2333"/>
        <v>0</v>
      </c>
      <c r="DX221" s="247"/>
      <c r="DY221" s="149">
        <f t="shared" si="2334"/>
        <v>0</v>
      </c>
      <c r="DZ221" s="247"/>
      <c r="EA221" s="149">
        <f t="shared" si="2335"/>
        <v>0</v>
      </c>
      <c r="EB221" s="247"/>
      <c r="EC221" s="149">
        <f t="shared" si="2336"/>
        <v>0</v>
      </c>
      <c r="ED221" s="247"/>
      <c r="EE221" s="149">
        <f t="shared" si="2337"/>
        <v>0</v>
      </c>
      <c r="EF221" s="247"/>
      <c r="EG221" s="149">
        <f t="shared" si="2338"/>
        <v>0</v>
      </c>
      <c r="EH221" s="247"/>
      <c r="EI221" s="250"/>
      <c r="EJ221" s="247"/>
      <c r="EK221" s="250"/>
      <c r="EL221" s="247"/>
      <c r="EM221" s="149">
        <f t="shared" si="2339"/>
        <v>0</v>
      </c>
      <c r="EN221" s="247"/>
      <c r="EO221" s="149">
        <f t="shared" si="2340"/>
        <v>0</v>
      </c>
      <c r="EP221" s="247"/>
      <c r="EQ221" s="250"/>
      <c r="ER221" s="253"/>
      <c r="ES221" s="253"/>
      <c r="ET221" s="151"/>
      <c r="EU221" s="151"/>
      <c r="EV221" s="151"/>
      <c r="EW221" s="151"/>
      <c r="EX221" s="151"/>
      <c r="EY221" s="151"/>
      <c r="EZ221" s="137">
        <f t="shared" si="2193"/>
        <v>203</v>
      </c>
      <c r="FA221" s="137">
        <f t="shared" si="2193"/>
        <v>2511419.3029799997</v>
      </c>
    </row>
    <row r="222" spans="1:157" s="2" customFormat="1" ht="61.5" customHeight="1" x14ac:dyDescent="0.25">
      <c r="A222" s="246"/>
      <c r="B222" s="246">
        <v>174</v>
      </c>
      <c r="C222" s="246" t="s">
        <v>579</v>
      </c>
      <c r="D222" s="290" t="s">
        <v>580</v>
      </c>
      <c r="E222" s="125">
        <v>15030</v>
      </c>
      <c r="F222" s="291">
        <v>1.1399999999999999</v>
      </c>
      <c r="G222" s="223">
        <v>2.8799999999999999E-2</v>
      </c>
      <c r="H222" s="184">
        <v>1</v>
      </c>
      <c r="I222" s="185"/>
      <c r="J222" s="197">
        <v>1.4</v>
      </c>
      <c r="K222" s="197">
        <v>1.68</v>
      </c>
      <c r="L222" s="197">
        <v>2.23</v>
      </c>
      <c r="M222" s="198">
        <v>2.57</v>
      </c>
      <c r="N222" s="247"/>
      <c r="O222" s="149">
        <f t="shared" si="2286"/>
        <v>0</v>
      </c>
      <c r="P222" s="248"/>
      <c r="Q222" s="149">
        <f t="shared" si="2286"/>
        <v>0</v>
      </c>
      <c r="R222" s="249"/>
      <c r="S222" s="249">
        <v>0</v>
      </c>
      <c r="T222" s="249"/>
      <c r="U222" s="249"/>
      <c r="V222" s="250"/>
      <c r="W222" s="149">
        <f t="shared" si="2287"/>
        <v>0</v>
      </c>
      <c r="X222" s="247"/>
      <c r="Y222" s="149">
        <f t="shared" si="2288"/>
        <v>0</v>
      </c>
      <c r="Z222" s="247"/>
      <c r="AA222" s="149">
        <f t="shared" si="2289"/>
        <v>0</v>
      </c>
      <c r="AB222" s="247"/>
      <c r="AC222" s="149">
        <f t="shared" si="2290"/>
        <v>0</v>
      </c>
      <c r="AD222" s="250"/>
      <c r="AE222" s="149">
        <f t="shared" si="2291"/>
        <v>0</v>
      </c>
      <c r="AF222" s="250"/>
      <c r="AG222" s="149">
        <f t="shared" si="2292"/>
        <v>0</v>
      </c>
      <c r="AH222" s="250"/>
      <c r="AI222" s="149">
        <f t="shared" si="2293"/>
        <v>0</v>
      </c>
      <c r="AJ222" s="250"/>
      <c r="AK222" s="250"/>
      <c r="AL222" s="250"/>
      <c r="AM222" s="250"/>
      <c r="AN222" s="247"/>
      <c r="AO222" s="149">
        <f t="shared" si="2294"/>
        <v>0</v>
      </c>
      <c r="AP222" s="250"/>
      <c r="AQ222" s="149">
        <f t="shared" si="2295"/>
        <v>0</v>
      </c>
      <c r="AR222" s="247"/>
      <c r="AS222" s="149">
        <f t="shared" si="2296"/>
        <v>0</v>
      </c>
      <c r="AT222" s="247"/>
      <c r="AU222" s="149">
        <f t="shared" si="2297"/>
        <v>0</v>
      </c>
      <c r="AV222" s="250"/>
      <c r="AW222" s="149">
        <f t="shared" si="2298"/>
        <v>0</v>
      </c>
      <c r="AX222" s="250"/>
      <c r="AY222" s="149">
        <f t="shared" si="2299"/>
        <v>0</v>
      </c>
      <c r="AZ222" s="247"/>
      <c r="BA222" s="149">
        <f t="shared" si="2300"/>
        <v>0</v>
      </c>
      <c r="BB222" s="247"/>
      <c r="BC222" s="149">
        <f t="shared" si="2301"/>
        <v>0</v>
      </c>
      <c r="BD222" s="247"/>
      <c r="BE222" s="149">
        <f t="shared" si="2302"/>
        <v>0</v>
      </c>
      <c r="BF222" s="247"/>
      <c r="BG222" s="149">
        <f t="shared" si="2303"/>
        <v>0</v>
      </c>
      <c r="BH222" s="247"/>
      <c r="BI222" s="149">
        <f t="shared" si="2304"/>
        <v>0</v>
      </c>
      <c r="BJ222" s="132">
        <v>0</v>
      </c>
      <c r="BK222" s="132">
        <v>0</v>
      </c>
      <c r="BL222" s="247">
        <v>12</v>
      </c>
      <c r="BM222" s="149">
        <f t="shared" si="2305"/>
        <v>207979.031808</v>
      </c>
      <c r="BN222" s="247"/>
      <c r="BO222" s="149">
        <f t="shared" si="2306"/>
        <v>0</v>
      </c>
      <c r="BP222" s="247"/>
      <c r="BQ222" s="149">
        <f t="shared" si="2307"/>
        <v>0</v>
      </c>
      <c r="BR222" s="247"/>
      <c r="BS222" s="149">
        <f t="shared" si="2308"/>
        <v>0</v>
      </c>
      <c r="BT222" s="247"/>
      <c r="BU222" s="149">
        <f t="shared" si="2309"/>
        <v>0</v>
      </c>
      <c r="BV222" s="247"/>
      <c r="BW222" s="149">
        <f t="shared" si="2310"/>
        <v>0</v>
      </c>
      <c r="BX222" s="247"/>
      <c r="BY222" s="149">
        <f t="shared" si="2311"/>
        <v>0</v>
      </c>
      <c r="BZ222" s="247"/>
      <c r="CA222" s="149">
        <f t="shared" si="2312"/>
        <v>0</v>
      </c>
      <c r="CB222" s="251"/>
      <c r="CC222" s="149">
        <f t="shared" si="2313"/>
        <v>0</v>
      </c>
      <c r="CD222" s="247"/>
      <c r="CE222" s="149">
        <f t="shared" si="2313"/>
        <v>0</v>
      </c>
      <c r="CF222" s="250"/>
      <c r="CG222" s="149">
        <f t="shared" si="2314"/>
        <v>0</v>
      </c>
      <c r="CH222" s="130"/>
      <c r="CI222" s="149">
        <f t="shared" si="2315"/>
        <v>0</v>
      </c>
      <c r="CJ222" s="247"/>
      <c r="CK222" s="149">
        <f t="shared" si="2316"/>
        <v>0</v>
      </c>
      <c r="CL222" s="247"/>
      <c r="CM222" s="149">
        <f t="shared" si="2317"/>
        <v>0</v>
      </c>
      <c r="CN222" s="252"/>
      <c r="CO222" s="149">
        <f t="shared" si="2318"/>
        <v>0</v>
      </c>
      <c r="CP222" s="250"/>
      <c r="CQ222" s="149">
        <f t="shared" si="2319"/>
        <v>0</v>
      </c>
      <c r="CR222" s="247"/>
      <c r="CS222" s="149">
        <f t="shared" si="2319"/>
        <v>0</v>
      </c>
      <c r="CT222" s="247"/>
      <c r="CU222" s="149">
        <f t="shared" si="2320"/>
        <v>0</v>
      </c>
      <c r="CV222" s="250"/>
      <c r="CW222" s="149">
        <f t="shared" si="2321"/>
        <v>0</v>
      </c>
      <c r="CX222" s="250"/>
      <c r="CY222" s="149">
        <f t="shared" si="2322"/>
        <v>0</v>
      </c>
      <c r="CZ222" s="250"/>
      <c r="DA222" s="149">
        <f t="shared" si="2323"/>
        <v>0</v>
      </c>
      <c r="DB222" s="247"/>
      <c r="DC222" s="149">
        <f t="shared" si="2324"/>
        <v>0</v>
      </c>
      <c r="DD222" s="247"/>
      <c r="DE222" s="149">
        <f t="shared" si="2325"/>
        <v>0</v>
      </c>
      <c r="DF222" s="247">
        <v>0</v>
      </c>
      <c r="DG222" s="149">
        <v>0</v>
      </c>
      <c r="DH222" s="250"/>
      <c r="DI222" s="149">
        <f t="shared" si="2326"/>
        <v>0</v>
      </c>
      <c r="DJ222" s="247"/>
      <c r="DK222" s="149">
        <f t="shared" si="2327"/>
        <v>0</v>
      </c>
      <c r="DL222" s="247"/>
      <c r="DM222" s="149">
        <f t="shared" si="2328"/>
        <v>0</v>
      </c>
      <c r="DN222" s="247"/>
      <c r="DO222" s="149">
        <f t="shared" si="2329"/>
        <v>0</v>
      </c>
      <c r="DP222" s="247"/>
      <c r="DQ222" s="149">
        <f t="shared" si="2330"/>
        <v>0</v>
      </c>
      <c r="DR222" s="247"/>
      <c r="DS222" s="149">
        <f t="shared" si="2331"/>
        <v>0</v>
      </c>
      <c r="DT222" s="247"/>
      <c r="DU222" s="149">
        <f t="shared" si="2332"/>
        <v>0</v>
      </c>
      <c r="DV222" s="247"/>
      <c r="DW222" s="149">
        <f t="shared" si="2333"/>
        <v>0</v>
      </c>
      <c r="DX222" s="247"/>
      <c r="DY222" s="149">
        <f t="shared" si="2334"/>
        <v>0</v>
      </c>
      <c r="DZ222" s="247"/>
      <c r="EA222" s="149">
        <f t="shared" si="2335"/>
        <v>0</v>
      </c>
      <c r="EB222" s="247"/>
      <c r="EC222" s="149">
        <f t="shared" si="2336"/>
        <v>0</v>
      </c>
      <c r="ED222" s="247"/>
      <c r="EE222" s="149">
        <f t="shared" si="2337"/>
        <v>0</v>
      </c>
      <c r="EF222" s="247"/>
      <c r="EG222" s="149">
        <f t="shared" si="2338"/>
        <v>0</v>
      </c>
      <c r="EH222" s="247"/>
      <c r="EI222" s="250"/>
      <c r="EJ222" s="247"/>
      <c r="EK222" s="250"/>
      <c r="EL222" s="247"/>
      <c r="EM222" s="149">
        <f t="shared" si="2339"/>
        <v>0</v>
      </c>
      <c r="EN222" s="247"/>
      <c r="EO222" s="149">
        <f t="shared" si="2340"/>
        <v>0</v>
      </c>
      <c r="EP222" s="247"/>
      <c r="EQ222" s="250"/>
      <c r="ER222" s="253"/>
      <c r="ES222" s="253"/>
      <c r="ET222" s="151"/>
      <c r="EU222" s="151"/>
      <c r="EV222" s="151"/>
      <c r="EW222" s="151"/>
      <c r="EX222" s="151"/>
      <c r="EY222" s="151"/>
      <c r="EZ222" s="137">
        <f t="shared" si="2193"/>
        <v>12</v>
      </c>
      <c r="FA222" s="137">
        <f t="shared" si="2193"/>
        <v>207979.031808</v>
      </c>
    </row>
    <row r="223" spans="1:157" s="2" customFormat="1" ht="61.5" customHeight="1" x14ac:dyDescent="0.25">
      <c r="A223" s="246"/>
      <c r="B223" s="246">
        <v>175</v>
      </c>
      <c r="C223" s="246" t="s">
        <v>581</v>
      </c>
      <c r="D223" s="290" t="s">
        <v>582</v>
      </c>
      <c r="E223" s="125">
        <v>15030</v>
      </c>
      <c r="F223" s="291">
        <v>1.44</v>
      </c>
      <c r="G223" s="223">
        <v>2.29E-2</v>
      </c>
      <c r="H223" s="184">
        <v>1</v>
      </c>
      <c r="I223" s="185"/>
      <c r="J223" s="197">
        <v>1.4</v>
      </c>
      <c r="K223" s="197">
        <v>1.68</v>
      </c>
      <c r="L223" s="197">
        <v>2.23</v>
      </c>
      <c r="M223" s="198">
        <v>2.57</v>
      </c>
      <c r="N223" s="247"/>
      <c r="O223" s="149">
        <f t="shared" si="2286"/>
        <v>0</v>
      </c>
      <c r="P223" s="248"/>
      <c r="Q223" s="149">
        <f t="shared" si="2286"/>
        <v>0</v>
      </c>
      <c r="R223" s="249"/>
      <c r="S223" s="249">
        <v>0</v>
      </c>
      <c r="T223" s="249"/>
      <c r="U223" s="249"/>
      <c r="V223" s="250"/>
      <c r="W223" s="149">
        <f t="shared" si="2287"/>
        <v>0</v>
      </c>
      <c r="X223" s="247"/>
      <c r="Y223" s="149">
        <f t="shared" si="2288"/>
        <v>0</v>
      </c>
      <c r="Z223" s="247"/>
      <c r="AA223" s="149">
        <f t="shared" si="2289"/>
        <v>0</v>
      </c>
      <c r="AB223" s="247"/>
      <c r="AC223" s="149">
        <f t="shared" si="2290"/>
        <v>0</v>
      </c>
      <c r="AD223" s="250"/>
      <c r="AE223" s="149">
        <f t="shared" si="2291"/>
        <v>0</v>
      </c>
      <c r="AF223" s="250"/>
      <c r="AG223" s="149">
        <f t="shared" si="2292"/>
        <v>0</v>
      </c>
      <c r="AH223" s="250"/>
      <c r="AI223" s="149">
        <f t="shared" si="2293"/>
        <v>0</v>
      </c>
      <c r="AJ223" s="250"/>
      <c r="AK223" s="250"/>
      <c r="AL223" s="250"/>
      <c r="AM223" s="250"/>
      <c r="AN223" s="247"/>
      <c r="AO223" s="149">
        <f t="shared" si="2294"/>
        <v>0</v>
      </c>
      <c r="AP223" s="250"/>
      <c r="AQ223" s="149">
        <f t="shared" si="2295"/>
        <v>0</v>
      </c>
      <c r="AR223" s="247"/>
      <c r="AS223" s="149">
        <f t="shared" si="2296"/>
        <v>0</v>
      </c>
      <c r="AT223" s="247"/>
      <c r="AU223" s="149">
        <f t="shared" si="2297"/>
        <v>0</v>
      </c>
      <c r="AV223" s="250"/>
      <c r="AW223" s="149">
        <f t="shared" si="2298"/>
        <v>0</v>
      </c>
      <c r="AX223" s="250"/>
      <c r="AY223" s="149">
        <f t="shared" si="2299"/>
        <v>0</v>
      </c>
      <c r="AZ223" s="247"/>
      <c r="BA223" s="149">
        <f t="shared" si="2300"/>
        <v>0</v>
      </c>
      <c r="BB223" s="247"/>
      <c r="BC223" s="149">
        <f t="shared" si="2301"/>
        <v>0</v>
      </c>
      <c r="BD223" s="247"/>
      <c r="BE223" s="149">
        <f t="shared" si="2302"/>
        <v>0</v>
      </c>
      <c r="BF223" s="247"/>
      <c r="BG223" s="149">
        <f t="shared" si="2303"/>
        <v>0</v>
      </c>
      <c r="BH223" s="247"/>
      <c r="BI223" s="149">
        <f t="shared" si="2304"/>
        <v>0</v>
      </c>
      <c r="BJ223" s="132">
        <v>0</v>
      </c>
      <c r="BK223" s="132">
        <v>0</v>
      </c>
      <c r="BL223" s="247"/>
      <c r="BM223" s="149">
        <f t="shared" si="2305"/>
        <v>0</v>
      </c>
      <c r="BN223" s="247"/>
      <c r="BO223" s="149">
        <f t="shared" si="2306"/>
        <v>0</v>
      </c>
      <c r="BP223" s="247"/>
      <c r="BQ223" s="149">
        <f t="shared" si="2307"/>
        <v>0</v>
      </c>
      <c r="BR223" s="247"/>
      <c r="BS223" s="149">
        <f t="shared" si="2308"/>
        <v>0</v>
      </c>
      <c r="BT223" s="247"/>
      <c r="BU223" s="149">
        <f t="shared" si="2309"/>
        <v>0</v>
      </c>
      <c r="BV223" s="247"/>
      <c r="BW223" s="149">
        <f t="shared" si="2310"/>
        <v>0</v>
      </c>
      <c r="BX223" s="247"/>
      <c r="BY223" s="149">
        <f t="shared" si="2311"/>
        <v>0</v>
      </c>
      <c r="BZ223" s="247"/>
      <c r="CA223" s="149">
        <f t="shared" si="2312"/>
        <v>0</v>
      </c>
      <c r="CB223" s="251"/>
      <c r="CC223" s="149">
        <f t="shared" si="2313"/>
        <v>0</v>
      </c>
      <c r="CD223" s="247"/>
      <c r="CE223" s="149">
        <f t="shared" si="2313"/>
        <v>0</v>
      </c>
      <c r="CF223" s="250"/>
      <c r="CG223" s="149">
        <f t="shared" si="2314"/>
        <v>0</v>
      </c>
      <c r="CH223" s="130"/>
      <c r="CI223" s="149">
        <f t="shared" si="2315"/>
        <v>0</v>
      </c>
      <c r="CJ223" s="247"/>
      <c r="CK223" s="149">
        <f t="shared" si="2316"/>
        <v>0</v>
      </c>
      <c r="CL223" s="247"/>
      <c r="CM223" s="149">
        <f t="shared" si="2317"/>
        <v>0</v>
      </c>
      <c r="CN223" s="252"/>
      <c r="CO223" s="149">
        <f t="shared" si="2318"/>
        <v>0</v>
      </c>
      <c r="CP223" s="250"/>
      <c r="CQ223" s="149">
        <f t="shared" si="2319"/>
        <v>0</v>
      </c>
      <c r="CR223" s="247"/>
      <c r="CS223" s="149">
        <f t="shared" si="2319"/>
        <v>0</v>
      </c>
      <c r="CT223" s="247"/>
      <c r="CU223" s="149">
        <f t="shared" si="2320"/>
        <v>0</v>
      </c>
      <c r="CV223" s="250"/>
      <c r="CW223" s="149">
        <f t="shared" si="2321"/>
        <v>0</v>
      </c>
      <c r="CX223" s="250"/>
      <c r="CY223" s="149">
        <f t="shared" si="2322"/>
        <v>0</v>
      </c>
      <c r="CZ223" s="250"/>
      <c r="DA223" s="149">
        <f t="shared" si="2323"/>
        <v>0</v>
      </c>
      <c r="DB223" s="247"/>
      <c r="DC223" s="149">
        <f t="shared" si="2324"/>
        <v>0</v>
      </c>
      <c r="DD223" s="247"/>
      <c r="DE223" s="149">
        <f t="shared" si="2325"/>
        <v>0</v>
      </c>
      <c r="DF223" s="247">
        <v>0</v>
      </c>
      <c r="DG223" s="149">
        <v>0</v>
      </c>
      <c r="DH223" s="250"/>
      <c r="DI223" s="149">
        <f t="shared" si="2326"/>
        <v>0</v>
      </c>
      <c r="DJ223" s="247"/>
      <c r="DK223" s="149">
        <f t="shared" si="2327"/>
        <v>0</v>
      </c>
      <c r="DL223" s="247"/>
      <c r="DM223" s="149">
        <f t="shared" si="2328"/>
        <v>0</v>
      </c>
      <c r="DN223" s="247"/>
      <c r="DO223" s="149">
        <f t="shared" si="2329"/>
        <v>0</v>
      </c>
      <c r="DP223" s="247"/>
      <c r="DQ223" s="149">
        <f t="shared" si="2330"/>
        <v>0</v>
      </c>
      <c r="DR223" s="247"/>
      <c r="DS223" s="149">
        <f t="shared" si="2331"/>
        <v>0</v>
      </c>
      <c r="DT223" s="247"/>
      <c r="DU223" s="149">
        <f t="shared" si="2332"/>
        <v>0</v>
      </c>
      <c r="DV223" s="247"/>
      <c r="DW223" s="149">
        <f t="shared" si="2333"/>
        <v>0</v>
      </c>
      <c r="DX223" s="247"/>
      <c r="DY223" s="149">
        <f t="shared" si="2334"/>
        <v>0</v>
      </c>
      <c r="DZ223" s="247"/>
      <c r="EA223" s="149">
        <f t="shared" si="2335"/>
        <v>0</v>
      </c>
      <c r="EB223" s="247"/>
      <c r="EC223" s="149">
        <f t="shared" si="2336"/>
        <v>0</v>
      </c>
      <c r="ED223" s="247"/>
      <c r="EE223" s="149">
        <f t="shared" si="2337"/>
        <v>0</v>
      </c>
      <c r="EF223" s="247"/>
      <c r="EG223" s="149">
        <f t="shared" si="2338"/>
        <v>0</v>
      </c>
      <c r="EH223" s="247"/>
      <c r="EI223" s="250"/>
      <c r="EJ223" s="247"/>
      <c r="EK223" s="250"/>
      <c r="EL223" s="247"/>
      <c r="EM223" s="149">
        <f t="shared" si="2339"/>
        <v>0</v>
      </c>
      <c r="EN223" s="247"/>
      <c r="EO223" s="149">
        <f t="shared" si="2340"/>
        <v>0</v>
      </c>
      <c r="EP223" s="247"/>
      <c r="EQ223" s="250"/>
      <c r="ER223" s="253"/>
      <c r="ES223" s="253"/>
      <c r="ET223" s="151"/>
      <c r="EU223" s="151"/>
      <c r="EV223" s="151"/>
      <c r="EW223" s="151"/>
      <c r="EX223" s="151"/>
      <c r="EY223" s="151"/>
      <c r="EZ223" s="137">
        <f t="shared" si="2193"/>
        <v>0</v>
      </c>
      <c r="FA223" s="137">
        <f t="shared" si="2193"/>
        <v>0</v>
      </c>
    </row>
    <row r="224" spans="1:157" s="2" customFormat="1" ht="61.5" customHeight="1" x14ac:dyDescent="0.25">
      <c r="A224" s="246"/>
      <c r="B224" s="246">
        <v>176</v>
      </c>
      <c r="C224" s="246" t="s">
        <v>583</v>
      </c>
      <c r="D224" s="290" t="s">
        <v>584</v>
      </c>
      <c r="E224" s="125">
        <v>15030</v>
      </c>
      <c r="F224" s="291">
        <v>1.8</v>
      </c>
      <c r="G224" s="223">
        <v>1.83E-2</v>
      </c>
      <c r="H224" s="184">
        <v>1</v>
      </c>
      <c r="I224" s="185"/>
      <c r="J224" s="197">
        <v>1.4</v>
      </c>
      <c r="K224" s="197">
        <v>1.68</v>
      </c>
      <c r="L224" s="197">
        <v>2.23</v>
      </c>
      <c r="M224" s="198">
        <v>2.57</v>
      </c>
      <c r="N224" s="247"/>
      <c r="O224" s="149">
        <f t="shared" si="2286"/>
        <v>0</v>
      </c>
      <c r="P224" s="248"/>
      <c r="Q224" s="149">
        <f t="shared" si="2286"/>
        <v>0</v>
      </c>
      <c r="R224" s="249"/>
      <c r="S224" s="249">
        <v>0</v>
      </c>
      <c r="T224" s="249"/>
      <c r="U224" s="249"/>
      <c r="V224" s="250"/>
      <c r="W224" s="149">
        <f t="shared" si="2287"/>
        <v>0</v>
      </c>
      <c r="X224" s="247"/>
      <c r="Y224" s="149">
        <f t="shared" si="2288"/>
        <v>0</v>
      </c>
      <c r="Z224" s="247"/>
      <c r="AA224" s="149">
        <f t="shared" si="2289"/>
        <v>0</v>
      </c>
      <c r="AB224" s="247"/>
      <c r="AC224" s="149">
        <f t="shared" si="2290"/>
        <v>0</v>
      </c>
      <c r="AD224" s="250"/>
      <c r="AE224" s="149">
        <f t="shared" si="2291"/>
        <v>0</v>
      </c>
      <c r="AF224" s="250"/>
      <c r="AG224" s="149">
        <f t="shared" si="2292"/>
        <v>0</v>
      </c>
      <c r="AH224" s="250"/>
      <c r="AI224" s="149">
        <f t="shared" si="2293"/>
        <v>0</v>
      </c>
      <c r="AJ224" s="250"/>
      <c r="AK224" s="250"/>
      <c r="AL224" s="250"/>
      <c r="AM224" s="250"/>
      <c r="AN224" s="247"/>
      <c r="AO224" s="149">
        <f t="shared" si="2294"/>
        <v>0</v>
      </c>
      <c r="AP224" s="250"/>
      <c r="AQ224" s="149">
        <f t="shared" si="2295"/>
        <v>0</v>
      </c>
      <c r="AR224" s="247"/>
      <c r="AS224" s="149">
        <f t="shared" si="2296"/>
        <v>0</v>
      </c>
      <c r="AT224" s="247"/>
      <c r="AU224" s="149">
        <f t="shared" si="2297"/>
        <v>0</v>
      </c>
      <c r="AV224" s="250"/>
      <c r="AW224" s="149">
        <f t="shared" si="2298"/>
        <v>0</v>
      </c>
      <c r="AX224" s="250"/>
      <c r="AY224" s="149">
        <f t="shared" si="2299"/>
        <v>0</v>
      </c>
      <c r="AZ224" s="247"/>
      <c r="BA224" s="149">
        <f t="shared" si="2300"/>
        <v>0</v>
      </c>
      <c r="BB224" s="247"/>
      <c r="BC224" s="149">
        <f t="shared" si="2301"/>
        <v>0</v>
      </c>
      <c r="BD224" s="247"/>
      <c r="BE224" s="149">
        <f t="shared" si="2302"/>
        <v>0</v>
      </c>
      <c r="BF224" s="247"/>
      <c r="BG224" s="149">
        <f t="shared" si="2303"/>
        <v>0</v>
      </c>
      <c r="BH224" s="247"/>
      <c r="BI224" s="149">
        <f t="shared" si="2304"/>
        <v>0</v>
      </c>
      <c r="BJ224" s="132">
        <v>0</v>
      </c>
      <c r="BK224" s="132">
        <v>0</v>
      </c>
      <c r="BL224" s="247"/>
      <c r="BM224" s="149">
        <f t="shared" si="2305"/>
        <v>0</v>
      </c>
      <c r="BN224" s="247"/>
      <c r="BO224" s="149">
        <f t="shared" si="2306"/>
        <v>0</v>
      </c>
      <c r="BP224" s="247"/>
      <c r="BQ224" s="149">
        <f t="shared" si="2307"/>
        <v>0</v>
      </c>
      <c r="BR224" s="247"/>
      <c r="BS224" s="149">
        <f t="shared" si="2308"/>
        <v>0</v>
      </c>
      <c r="BT224" s="247"/>
      <c r="BU224" s="149">
        <f t="shared" si="2309"/>
        <v>0</v>
      </c>
      <c r="BV224" s="247"/>
      <c r="BW224" s="149">
        <f t="shared" si="2310"/>
        <v>0</v>
      </c>
      <c r="BX224" s="247"/>
      <c r="BY224" s="149">
        <f t="shared" si="2311"/>
        <v>0</v>
      </c>
      <c r="BZ224" s="247"/>
      <c r="CA224" s="149">
        <f t="shared" si="2312"/>
        <v>0</v>
      </c>
      <c r="CB224" s="251"/>
      <c r="CC224" s="149">
        <f t="shared" si="2313"/>
        <v>0</v>
      </c>
      <c r="CD224" s="247"/>
      <c r="CE224" s="149">
        <f t="shared" si="2313"/>
        <v>0</v>
      </c>
      <c r="CF224" s="250"/>
      <c r="CG224" s="149">
        <f t="shared" si="2314"/>
        <v>0</v>
      </c>
      <c r="CH224" s="130"/>
      <c r="CI224" s="149">
        <f t="shared" si="2315"/>
        <v>0</v>
      </c>
      <c r="CJ224" s="247"/>
      <c r="CK224" s="149">
        <f t="shared" si="2316"/>
        <v>0</v>
      </c>
      <c r="CL224" s="247"/>
      <c r="CM224" s="149">
        <f t="shared" si="2317"/>
        <v>0</v>
      </c>
      <c r="CN224" s="252"/>
      <c r="CO224" s="149">
        <f t="shared" si="2318"/>
        <v>0</v>
      </c>
      <c r="CP224" s="250"/>
      <c r="CQ224" s="149">
        <f t="shared" si="2319"/>
        <v>0</v>
      </c>
      <c r="CR224" s="247"/>
      <c r="CS224" s="149">
        <f t="shared" si="2319"/>
        <v>0</v>
      </c>
      <c r="CT224" s="247"/>
      <c r="CU224" s="149">
        <f t="shared" si="2320"/>
        <v>0</v>
      </c>
      <c r="CV224" s="250"/>
      <c r="CW224" s="149">
        <f t="shared" si="2321"/>
        <v>0</v>
      </c>
      <c r="CX224" s="250"/>
      <c r="CY224" s="149">
        <f t="shared" si="2322"/>
        <v>0</v>
      </c>
      <c r="CZ224" s="250"/>
      <c r="DA224" s="149">
        <f t="shared" si="2323"/>
        <v>0</v>
      </c>
      <c r="DB224" s="247"/>
      <c r="DC224" s="149">
        <f t="shared" si="2324"/>
        <v>0</v>
      </c>
      <c r="DD224" s="247"/>
      <c r="DE224" s="149">
        <f t="shared" si="2325"/>
        <v>0</v>
      </c>
      <c r="DF224" s="247">
        <v>0</v>
      </c>
      <c r="DG224" s="149">
        <v>0</v>
      </c>
      <c r="DH224" s="250"/>
      <c r="DI224" s="149">
        <f t="shared" si="2326"/>
        <v>0</v>
      </c>
      <c r="DJ224" s="247"/>
      <c r="DK224" s="149">
        <f t="shared" si="2327"/>
        <v>0</v>
      </c>
      <c r="DL224" s="247"/>
      <c r="DM224" s="149">
        <f t="shared" si="2328"/>
        <v>0</v>
      </c>
      <c r="DN224" s="247"/>
      <c r="DO224" s="149">
        <f t="shared" si="2329"/>
        <v>0</v>
      </c>
      <c r="DP224" s="247"/>
      <c r="DQ224" s="149">
        <f t="shared" si="2330"/>
        <v>0</v>
      </c>
      <c r="DR224" s="247"/>
      <c r="DS224" s="149">
        <f t="shared" si="2331"/>
        <v>0</v>
      </c>
      <c r="DT224" s="247"/>
      <c r="DU224" s="149">
        <f t="shared" si="2332"/>
        <v>0</v>
      </c>
      <c r="DV224" s="247"/>
      <c r="DW224" s="149">
        <f t="shared" si="2333"/>
        <v>0</v>
      </c>
      <c r="DX224" s="247"/>
      <c r="DY224" s="149">
        <f t="shared" si="2334"/>
        <v>0</v>
      </c>
      <c r="DZ224" s="247"/>
      <c r="EA224" s="149">
        <f t="shared" si="2335"/>
        <v>0</v>
      </c>
      <c r="EB224" s="247"/>
      <c r="EC224" s="149">
        <f t="shared" si="2336"/>
        <v>0</v>
      </c>
      <c r="ED224" s="247"/>
      <c r="EE224" s="149">
        <f t="shared" si="2337"/>
        <v>0</v>
      </c>
      <c r="EF224" s="247"/>
      <c r="EG224" s="149">
        <f t="shared" si="2338"/>
        <v>0</v>
      </c>
      <c r="EH224" s="247"/>
      <c r="EI224" s="250"/>
      <c r="EJ224" s="247"/>
      <c r="EK224" s="250"/>
      <c r="EL224" s="247"/>
      <c r="EM224" s="149">
        <f t="shared" si="2339"/>
        <v>0</v>
      </c>
      <c r="EN224" s="247"/>
      <c r="EO224" s="149">
        <f t="shared" si="2340"/>
        <v>0</v>
      </c>
      <c r="EP224" s="247"/>
      <c r="EQ224" s="250"/>
      <c r="ER224" s="253"/>
      <c r="ES224" s="253"/>
      <c r="ET224" s="151"/>
      <c r="EU224" s="151"/>
      <c r="EV224" s="151"/>
      <c r="EW224" s="151"/>
      <c r="EX224" s="151"/>
      <c r="EY224" s="151"/>
      <c r="EZ224" s="137">
        <f t="shared" si="2193"/>
        <v>0</v>
      </c>
      <c r="FA224" s="137">
        <f t="shared" si="2193"/>
        <v>0</v>
      </c>
    </row>
    <row r="225" spans="1:157" s="2" customFormat="1" ht="61.5" customHeight="1" x14ac:dyDescent="0.25">
      <c r="A225" s="246"/>
      <c r="B225" s="246">
        <v>177</v>
      </c>
      <c r="C225" s="246" t="s">
        <v>585</v>
      </c>
      <c r="D225" s="290" t="s">
        <v>586</v>
      </c>
      <c r="E225" s="125">
        <v>15030</v>
      </c>
      <c r="F225" s="291">
        <v>2.4300000000000002</v>
      </c>
      <c r="G225" s="223">
        <v>8.5099999999999995E-2</v>
      </c>
      <c r="H225" s="184">
        <v>1</v>
      </c>
      <c r="I225" s="185"/>
      <c r="J225" s="197">
        <v>1.4</v>
      </c>
      <c r="K225" s="197">
        <v>1.68</v>
      </c>
      <c r="L225" s="197">
        <v>2.23</v>
      </c>
      <c r="M225" s="198">
        <v>2.57</v>
      </c>
      <c r="N225" s="247"/>
      <c r="O225" s="149">
        <f t="shared" si="2286"/>
        <v>0</v>
      </c>
      <c r="P225" s="248"/>
      <c r="Q225" s="149">
        <f t="shared" si="2286"/>
        <v>0</v>
      </c>
      <c r="R225" s="249"/>
      <c r="S225" s="249">
        <v>0</v>
      </c>
      <c r="T225" s="249"/>
      <c r="U225" s="249"/>
      <c r="V225" s="250"/>
      <c r="W225" s="149">
        <f t="shared" si="2287"/>
        <v>0</v>
      </c>
      <c r="X225" s="247"/>
      <c r="Y225" s="149">
        <f t="shared" si="2288"/>
        <v>0</v>
      </c>
      <c r="Z225" s="247"/>
      <c r="AA225" s="149">
        <f t="shared" si="2289"/>
        <v>0</v>
      </c>
      <c r="AB225" s="247"/>
      <c r="AC225" s="149">
        <f t="shared" si="2290"/>
        <v>0</v>
      </c>
      <c r="AD225" s="250"/>
      <c r="AE225" s="149">
        <f t="shared" si="2291"/>
        <v>0</v>
      </c>
      <c r="AF225" s="250"/>
      <c r="AG225" s="149">
        <f t="shared" si="2292"/>
        <v>0</v>
      </c>
      <c r="AH225" s="250"/>
      <c r="AI225" s="149">
        <f t="shared" si="2293"/>
        <v>0</v>
      </c>
      <c r="AJ225" s="250"/>
      <c r="AK225" s="250"/>
      <c r="AL225" s="250"/>
      <c r="AM225" s="250"/>
      <c r="AN225" s="247"/>
      <c r="AO225" s="149">
        <f t="shared" si="2294"/>
        <v>0</v>
      </c>
      <c r="AP225" s="250"/>
      <c r="AQ225" s="149">
        <f t="shared" si="2295"/>
        <v>0</v>
      </c>
      <c r="AR225" s="247"/>
      <c r="AS225" s="149">
        <f t="shared" si="2296"/>
        <v>0</v>
      </c>
      <c r="AT225" s="247"/>
      <c r="AU225" s="149">
        <f t="shared" si="2297"/>
        <v>0</v>
      </c>
      <c r="AV225" s="250"/>
      <c r="AW225" s="149">
        <f t="shared" si="2298"/>
        <v>0</v>
      </c>
      <c r="AX225" s="250"/>
      <c r="AY225" s="149">
        <f t="shared" si="2299"/>
        <v>0</v>
      </c>
      <c r="AZ225" s="247"/>
      <c r="BA225" s="149">
        <f t="shared" si="2300"/>
        <v>0</v>
      </c>
      <c r="BB225" s="247"/>
      <c r="BC225" s="149">
        <f t="shared" si="2301"/>
        <v>0</v>
      </c>
      <c r="BD225" s="247"/>
      <c r="BE225" s="149">
        <f t="shared" si="2302"/>
        <v>0</v>
      </c>
      <c r="BF225" s="247"/>
      <c r="BG225" s="149">
        <f t="shared" si="2303"/>
        <v>0</v>
      </c>
      <c r="BH225" s="247"/>
      <c r="BI225" s="149">
        <f t="shared" si="2304"/>
        <v>0</v>
      </c>
      <c r="BJ225" s="132">
        <v>0</v>
      </c>
      <c r="BK225" s="132">
        <v>0</v>
      </c>
      <c r="BL225" s="247"/>
      <c r="BM225" s="149">
        <f t="shared" si="2305"/>
        <v>0</v>
      </c>
      <c r="BN225" s="247"/>
      <c r="BO225" s="149">
        <f t="shared" si="2306"/>
        <v>0</v>
      </c>
      <c r="BP225" s="247"/>
      <c r="BQ225" s="149">
        <f t="shared" si="2307"/>
        <v>0</v>
      </c>
      <c r="BR225" s="247"/>
      <c r="BS225" s="149">
        <f t="shared" si="2308"/>
        <v>0</v>
      </c>
      <c r="BT225" s="247"/>
      <c r="BU225" s="149">
        <f t="shared" si="2309"/>
        <v>0</v>
      </c>
      <c r="BV225" s="247"/>
      <c r="BW225" s="149">
        <f t="shared" si="2310"/>
        <v>0</v>
      </c>
      <c r="BX225" s="247"/>
      <c r="BY225" s="149">
        <f t="shared" si="2311"/>
        <v>0</v>
      </c>
      <c r="BZ225" s="247"/>
      <c r="CA225" s="149">
        <f t="shared" si="2312"/>
        <v>0</v>
      </c>
      <c r="CB225" s="251"/>
      <c r="CC225" s="149">
        <f t="shared" si="2313"/>
        <v>0</v>
      </c>
      <c r="CD225" s="247"/>
      <c r="CE225" s="149">
        <f t="shared" si="2313"/>
        <v>0</v>
      </c>
      <c r="CF225" s="250"/>
      <c r="CG225" s="149">
        <f t="shared" si="2314"/>
        <v>0</v>
      </c>
      <c r="CH225" s="130"/>
      <c r="CI225" s="149">
        <f t="shared" si="2315"/>
        <v>0</v>
      </c>
      <c r="CJ225" s="247"/>
      <c r="CK225" s="149">
        <f t="shared" si="2316"/>
        <v>0</v>
      </c>
      <c r="CL225" s="247"/>
      <c r="CM225" s="149">
        <f t="shared" si="2317"/>
        <v>0</v>
      </c>
      <c r="CN225" s="252"/>
      <c r="CO225" s="149">
        <f t="shared" si="2318"/>
        <v>0</v>
      </c>
      <c r="CP225" s="250"/>
      <c r="CQ225" s="149">
        <f t="shared" si="2319"/>
        <v>0</v>
      </c>
      <c r="CR225" s="247"/>
      <c r="CS225" s="149">
        <f t="shared" si="2319"/>
        <v>0</v>
      </c>
      <c r="CT225" s="247"/>
      <c r="CU225" s="149">
        <f t="shared" si="2320"/>
        <v>0</v>
      </c>
      <c r="CV225" s="250"/>
      <c r="CW225" s="149">
        <f t="shared" si="2321"/>
        <v>0</v>
      </c>
      <c r="CX225" s="250"/>
      <c r="CY225" s="149">
        <f t="shared" si="2322"/>
        <v>0</v>
      </c>
      <c r="CZ225" s="250"/>
      <c r="DA225" s="149">
        <f t="shared" si="2323"/>
        <v>0</v>
      </c>
      <c r="DB225" s="247"/>
      <c r="DC225" s="149">
        <f t="shared" si="2324"/>
        <v>0</v>
      </c>
      <c r="DD225" s="247"/>
      <c r="DE225" s="149">
        <f t="shared" si="2325"/>
        <v>0</v>
      </c>
      <c r="DF225" s="247">
        <v>0</v>
      </c>
      <c r="DG225" s="149">
        <v>0</v>
      </c>
      <c r="DH225" s="250"/>
      <c r="DI225" s="149">
        <f t="shared" si="2326"/>
        <v>0</v>
      </c>
      <c r="DJ225" s="247"/>
      <c r="DK225" s="149">
        <f t="shared" si="2327"/>
        <v>0</v>
      </c>
      <c r="DL225" s="247"/>
      <c r="DM225" s="149">
        <f t="shared" si="2328"/>
        <v>0</v>
      </c>
      <c r="DN225" s="247"/>
      <c r="DO225" s="149">
        <f t="shared" si="2329"/>
        <v>0</v>
      </c>
      <c r="DP225" s="247"/>
      <c r="DQ225" s="149">
        <f t="shared" si="2330"/>
        <v>0</v>
      </c>
      <c r="DR225" s="247"/>
      <c r="DS225" s="149">
        <f t="shared" si="2331"/>
        <v>0</v>
      </c>
      <c r="DT225" s="247"/>
      <c r="DU225" s="149">
        <f t="shared" si="2332"/>
        <v>0</v>
      </c>
      <c r="DV225" s="247"/>
      <c r="DW225" s="149">
        <f t="shared" si="2333"/>
        <v>0</v>
      </c>
      <c r="DX225" s="247"/>
      <c r="DY225" s="149">
        <f t="shared" si="2334"/>
        <v>0</v>
      </c>
      <c r="DZ225" s="247"/>
      <c r="EA225" s="149">
        <f t="shared" si="2335"/>
        <v>0</v>
      </c>
      <c r="EB225" s="247"/>
      <c r="EC225" s="149">
        <f t="shared" si="2336"/>
        <v>0</v>
      </c>
      <c r="ED225" s="247"/>
      <c r="EE225" s="149">
        <f t="shared" si="2337"/>
        <v>0</v>
      </c>
      <c r="EF225" s="247"/>
      <c r="EG225" s="149">
        <f t="shared" si="2338"/>
        <v>0</v>
      </c>
      <c r="EH225" s="247"/>
      <c r="EI225" s="250"/>
      <c r="EJ225" s="247"/>
      <c r="EK225" s="250"/>
      <c r="EL225" s="247"/>
      <c r="EM225" s="149">
        <f t="shared" si="2339"/>
        <v>0</v>
      </c>
      <c r="EN225" s="247"/>
      <c r="EO225" s="149">
        <f t="shared" si="2340"/>
        <v>0</v>
      </c>
      <c r="EP225" s="247"/>
      <c r="EQ225" s="250"/>
      <c r="ER225" s="253"/>
      <c r="ES225" s="253"/>
      <c r="ET225" s="151"/>
      <c r="EU225" s="151"/>
      <c r="EV225" s="151"/>
      <c r="EW225" s="151"/>
      <c r="EX225" s="151"/>
      <c r="EY225" s="151"/>
      <c r="EZ225" s="137">
        <f t="shared" si="2193"/>
        <v>0</v>
      </c>
      <c r="FA225" s="137">
        <f t="shared" si="2193"/>
        <v>0</v>
      </c>
    </row>
    <row r="226" spans="1:157" s="2" customFormat="1" ht="61.5" customHeight="1" x14ac:dyDescent="0.25">
      <c r="A226" s="246"/>
      <c r="B226" s="246">
        <v>178</v>
      </c>
      <c r="C226" s="246" t="s">
        <v>587</v>
      </c>
      <c r="D226" s="290" t="s">
        <v>588</v>
      </c>
      <c r="E226" s="125">
        <v>15030</v>
      </c>
      <c r="F226" s="291">
        <v>2.78</v>
      </c>
      <c r="G226" s="223">
        <v>1.1900000000000001E-2</v>
      </c>
      <c r="H226" s="184">
        <v>1</v>
      </c>
      <c r="I226" s="185"/>
      <c r="J226" s="197">
        <v>1.4</v>
      </c>
      <c r="K226" s="197">
        <v>1.68</v>
      </c>
      <c r="L226" s="197">
        <v>2.23</v>
      </c>
      <c r="M226" s="198">
        <v>2.57</v>
      </c>
      <c r="N226" s="247"/>
      <c r="O226" s="149">
        <f t="shared" si="2286"/>
        <v>0</v>
      </c>
      <c r="P226" s="248"/>
      <c r="Q226" s="149">
        <f t="shared" si="2286"/>
        <v>0</v>
      </c>
      <c r="R226" s="249"/>
      <c r="S226" s="249">
        <v>0</v>
      </c>
      <c r="T226" s="249"/>
      <c r="U226" s="249"/>
      <c r="V226" s="250"/>
      <c r="W226" s="149">
        <f t="shared" si="2287"/>
        <v>0</v>
      </c>
      <c r="X226" s="247"/>
      <c r="Y226" s="149">
        <f t="shared" si="2288"/>
        <v>0</v>
      </c>
      <c r="Z226" s="247"/>
      <c r="AA226" s="149">
        <f t="shared" si="2289"/>
        <v>0</v>
      </c>
      <c r="AB226" s="247"/>
      <c r="AC226" s="149">
        <f t="shared" si="2290"/>
        <v>0</v>
      </c>
      <c r="AD226" s="250"/>
      <c r="AE226" s="149">
        <f t="shared" si="2291"/>
        <v>0</v>
      </c>
      <c r="AF226" s="250"/>
      <c r="AG226" s="149">
        <f t="shared" si="2292"/>
        <v>0</v>
      </c>
      <c r="AH226" s="250"/>
      <c r="AI226" s="149">
        <f t="shared" si="2293"/>
        <v>0</v>
      </c>
      <c r="AJ226" s="250"/>
      <c r="AK226" s="250"/>
      <c r="AL226" s="250"/>
      <c r="AM226" s="250"/>
      <c r="AN226" s="247"/>
      <c r="AO226" s="149">
        <f t="shared" si="2294"/>
        <v>0</v>
      </c>
      <c r="AP226" s="250"/>
      <c r="AQ226" s="149">
        <f t="shared" si="2295"/>
        <v>0</v>
      </c>
      <c r="AR226" s="247"/>
      <c r="AS226" s="149">
        <f t="shared" si="2296"/>
        <v>0</v>
      </c>
      <c r="AT226" s="247"/>
      <c r="AU226" s="149">
        <f t="shared" si="2297"/>
        <v>0</v>
      </c>
      <c r="AV226" s="250"/>
      <c r="AW226" s="149">
        <f t="shared" si="2298"/>
        <v>0</v>
      </c>
      <c r="AX226" s="250"/>
      <c r="AY226" s="149">
        <f t="shared" si="2299"/>
        <v>0</v>
      </c>
      <c r="AZ226" s="247"/>
      <c r="BA226" s="149">
        <f t="shared" si="2300"/>
        <v>0</v>
      </c>
      <c r="BB226" s="247"/>
      <c r="BC226" s="149">
        <f t="shared" si="2301"/>
        <v>0</v>
      </c>
      <c r="BD226" s="247"/>
      <c r="BE226" s="149">
        <f t="shared" si="2302"/>
        <v>0</v>
      </c>
      <c r="BF226" s="247"/>
      <c r="BG226" s="149">
        <f t="shared" si="2303"/>
        <v>0</v>
      </c>
      <c r="BH226" s="247"/>
      <c r="BI226" s="149">
        <f t="shared" si="2304"/>
        <v>0</v>
      </c>
      <c r="BJ226" s="132">
        <v>0</v>
      </c>
      <c r="BK226" s="132">
        <v>0</v>
      </c>
      <c r="BL226" s="247"/>
      <c r="BM226" s="149">
        <f t="shared" si="2305"/>
        <v>0</v>
      </c>
      <c r="BN226" s="247"/>
      <c r="BO226" s="149">
        <f t="shared" si="2306"/>
        <v>0</v>
      </c>
      <c r="BP226" s="247"/>
      <c r="BQ226" s="149">
        <f t="shared" si="2307"/>
        <v>0</v>
      </c>
      <c r="BR226" s="247"/>
      <c r="BS226" s="149">
        <f t="shared" si="2308"/>
        <v>0</v>
      </c>
      <c r="BT226" s="247"/>
      <c r="BU226" s="149">
        <f t="shared" si="2309"/>
        <v>0</v>
      </c>
      <c r="BV226" s="247"/>
      <c r="BW226" s="149">
        <f t="shared" si="2310"/>
        <v>0</v>
      </c>
      <c r="BX226" s="247"/>
      <c r="BY226" s="149">
        <f t="shared" si="2311"/>
        <v>0</v>
      </c>
      <c r="BZ226" s="247"/>
      <c r="CA226" s="149">
        <f t="shared" si="2312"/>
        <v>0</v>
      </c>
      <c r="CB226" s="251"/>
      <c r="CC226" s="149">
        <f t="shared" si="2313"/>
        <v>0</v>
      </c>
      <c r="CD226" s="247"/>
      <c r="CE226" s="149">
        <f t="shared" si="2313"/>
        <v>0</v>
      </c>
      <c r="CF226" s="250"/>
      <c r="CG226" s="149">
        <f t="shared" si="2314"/>
        <v>0</v>
      </c>
      <c r="CH226" s="130"/>
      <c r="CI226" s="149">
        <f t="shared" si="2315"/>
        <v>0</v>
      </c>
      <c r="CJ226" s="247"/>
      <c r="CK226" s="149">
        <f t="shared" si="2316"/>
        <v>0</v>
      </c>
      <c r="CL226" s="247"/>
      <c r="CM226" s="149">
        <f t="shared" si="2317"/>
        <v>0</v>
      </c>
      <c r="CN226" s="252"/>
      <c r="CO226" s="149">
        <f t="shared" si="2318"/>
        <v>0</v>
      </c>
      <c r="CP226" s="250"/>
      <c r="CQ226" s="149">
        <f t="shared" si="2319"/>
        <v>0</v>
      </c>
      <c r="CR226" s="247"/>
      <c r="CS226" s="149">
        <f t="shared" si="2319"/>
        <v>0</v>
      </c>
      <c r="CT226" s="247"/>
      <c r="CU226" s="149">
        <f t="shared" si="2320"/>
        <v>0</v>
      </c>
      <c r="CV226" s="250"/>
      <c r="CW226" s="149">
        <f t="shared" si="2321"/>
        <v>0</v>
      </c>
      <c r="CX226" s="250"/>
      <c r="CY226" s="149">
        <f t="shared" si="2322"/>
        <v>0</v>
      </c>
      <c r="CZ226" s="250"/>
      <c r="DA226" s="149">
        <f t="shared" si="2323"/>
        <v>0</v>
      </c>
      <c r="DB226" s="247"/>
      <c r="DC226" s="149">
        <f t="shared" si="2324"/>
        <v>0</v>
      </c>
      <c r="DD226" s="247"/>
      <c r="DE226" s="149">
        <f t="shared" si="2325"/>
        <v>0</v>
      </c>
      <c r="DF226" s="247">
        <v>0</v>
      </c>
      <c r="DG226" s="149">
        <v>0</v>
      </c>
      <c r="DH226" s="250"/>
      <c r="DI226" s="149">
        <f t="shared" si="2326"/>
        <v>0</v>
      </c>
      <c r="DJ226" s="247"/>
      <c r="DK226" s="149">
        <f t="shared" si="2327"/>
        <v>0</v>
      </c>
      <c r="DL226" s="247"/>
      <c r="DM226" s="149">
        <f t="shared" si="2328"/>
        <v>0</v>
      </c>
      <c r="DN226" s="247"/>
      <c r="DO226" s="149">
        <f t="shared" si="2329"/>
        <v>0</v>
      </c>
      <c r="DP226" s="247"/>
      <c r="DQ226" s="149">
        <f t="shared" si="2330"/>
        <v>0</v>
      </c>
      <c r="DR226" s="247"/>
      <c r="DS226" s="149">
        <f t="shared" si="2331"/>
        <v>0</v>
      </c>
      <c r="DT226" s="247"/>
      <c r="DU226" s="149">
        <f t="shared" si="2332"/>
        <v>0</v>
      </c>
      <c r="DV226" s="247"/>
      <c r="DW226" s="149">
        <f t="shared" si="2333"/>
        <v>0</v>
      </c>
      <c r="DX226" s="247"/>
      <c r="DY226" s="149">
        <f t="shared" si="2334"/>
        <v>0</v>
      </c>
      <c r="DZ226" s="247"/>
      <c r="EA226" s="149">
        <f t="shared" si="2335"/>
        <v>0</v>
      </c>
      <c r="EB226" s="247"/>
      <c r="EC226" s="149">
        <f t="shared" si="2336"/>
        <v>0</v>
      </c>
      <c r="ED226" s="247"/>
      <c r="EE226" s="149">
        <f t="shared" si="2337"/>
        <v>0</v>
      </c>
      <c r="EF226" s="247"/>
      <c r="EG226" s="149">
        <f t="shared" si="2338"/>
        <v>0</v>
      </c>
      <c r="EH226" s="247"/>
      <c r="EI226" s="250"/>
      <c r="EJ226" s="247"/>
      <c r="EK226" s="250"/>
      <c r="EL226" s="247"/>
      <c r="EM226" s="149">
        <f t="shared" si="2339"/>
        <v>0</v>
      </c>
      <c r="EN226" s="247"/>
      <c r="EO226" s="149">
        <f t="shared" si="2340"/>
        <v>0</v>
      </c>
      <c r="EP226" s="247"/>
      <c r="EQ226" s="250"/>
      <c r="ER226" s="253"/>
      <c r="ES226" s="253"/>
      <c r="ET226" s="151"/>
      <c r="EU226" s="151"/>
      <c r="EV226" s="151"/>
      <c r="EW226" s="151"/>
      <c r="EX226" s="151"/>
      <c r="EY226" s="151"/>
      <c r="EZ226" s="137">
        <f t="shared" si="2193"/>
        <v>0</v>
      </c>
      <c r="FA226" s="137">
        <f t="shared" si="2193"/>
        <v>0</v>
      </c>
    </row>
    <row r="227" spans="1:157" s="2" customFormat="1" ht="61.5" customHeight="1" x14ac:dyDescent="0.25">
      <c r="A227" s="246"/>
      <c r="B227" s="246">
        <v>179</v>
      </c>
      <c r="C227" s="246" t="s">
        <v>589</v>
      </c>
      <c r="D227" s="290" t="s">
        <v>590</v>
      </c>
      <c r="E227" s="125">
        <v>15030</v>
      </c>
      <c r="F227" s="291">
        <v>3.37</v>
      </c>
      <c r="G227" s="223">
        <v>9.7999999999999997E-3</v>
      </c>
      <c r="H227" s="184">
        <v>1</v>
      </c>
      <c r="I227" s="185"/>
      <c r="J227" s="197">
        <v>1.4</v>
      </c>
      <c r="K227" s="197">
        <v>1.68</v>
      </c>
      <c r="L227" s="197">
        <v>2.23</v>
      </c>
      <c r="M227" s="198">
        <v>2.57</v>
      </c>
      <c r="N227" s="247"/>
      <c r="O227" s="149">
        <f t="shared" si="2286"/>
        <v>0</v>
      </c>
      <c r="P227" s="248"/>
      <c r="Q227" s="149">
        <f t="shared" si="2286"/>
        <v>0</v>
      </c>
      <c r="R227" s="249"/>
      <c r="S227" s="249">
        <v>0</v>
      </c>
      <c r="T227" s="249"/>
      <c r="U227" s="249"/>
      <c r="V227" s="250"/>
      <c r="W227" s="149">
        <f t="shared" si="2287"/>
        <v>0</v>
      </c>
      <c r="X227" s="247"/>
      <c r="Y227" s="149">
        <f t="shared" si="2288"/>
        <v>0</v>
      </c>
      <c r="Z227" s="247"/>
      <c r="AA227" s="149">
        <f t="shared" si="2289"/>
        <v>0</v>
      </c>
      <c r="AB227" s="247"/>
      <c r="AC227" s="149">
        <f t="shared" si="2290"/>
        <v>0</v>
      </c>
      <c r="AD227" s="250"/>
      <c r="AE227" s="149">
        <f t="shared" si="2291"/>
        <v>0</v>
      </c>
      <c r="AF227" s="250"/>
      <c r="AG227" s="149">
        <f t="shared" si="2292"/>
        <v>0</v>
      </c>
      <c r="AH227" s="250"/>
      <c r="AI227" s="149">
        <f t="shared" si="2293"/>
        <v>0</v>
      </c>
      <c r="AJ227" s="250"/>
      <c r="AK227" s="250"/>
      <c r="AL227" s="250"/>
      <c r="AM227" s="250"/>
      <c r="AN227" s="247"/>
      <c r="AO227" s="149">
        <f t="shared" si="2294"/>
        <v>0</v>
      </c>
      <c r="AP227" s="250"/>
      <c r="AQ227" s="149">
        <f t="shared" si="2295"/>
        <v>0</v>
      </c>
      <c r="AR227" s="247"/>
      <c r="AS227" s="149">
        <f t="shared" si="2296"/>
        <v>0</v>
      </c>
      <c r="AT227" s="247"/>
      <c r="AU227" s="149">
        <f t="shared" si="2297"/>
        <v>0</v>
      </c>
      <c r="AV227" s="250"/>
      <c r="AW227" s="149">
        <f t="shared" si="2298"/>
        <v>0</v>
      </c>
      <c r="AX227" s="250"/>
      <c r="AY227" s="149">
        <f t="shared" si="2299"/>
        <v>0</v>
      </c>
      <c r="AZ227" s="247"/>
      <c r="BA227" s="149">
        <f t="shared" si="2300"/>
        <v>0</v>
      </c>
      <c r="BB227" s="247"/>
      <c r="BC227" s="149">
        <f t="shared" si="2301"/>
        <v>0</v>
      </c>
      <c r="BD227" s="247"/>
      <c r="BE227" s="149">
        <f t="shared" si="2302"/>
        <v>0</v>
      </c>
      <c r="BF227" s="247"/>
      <c r="BG227" s="149">
        <f t="shared" si="2303"/>
        <v>0</v>
      </c>
      <c r="BH227" s="247"/>
      <c r="BI227" s="149">
        <f t="shared" si="2304"/>
        <v>0</v>
      </c>
      <c r="BJ227" s="132">
        <v>0</v>
      </c>
      <c r="BK227" s="132">
        <v>0</v>
      </c>
      <c r="BL227" s="247">
        <v>12</v>
      </c>
      <c r="BM227" s="149">
        <f t="shared" si="2305"/>
        <v>610195.82774400001</v>
      </c>
      <c r="BN227" s="247"/>
      <c r="BO227" s="149">
        <f t="shared" si="2306"/>
        <v>0</v>
      </c>
      <c r="BP227" s="247"/>
      <c r="BQ227" s="149">
        <f t="shared" si="2307"/>
        <v>0</v>
      </c>
      <c r="BR227" s="247"/>
      <c r="BS227" s="149">
        <f t="shared" si="2308"/>
        <v>0</v>
      </c>
      <c r="BT227" s="247"/>
      <c r="BU227" s="149">
        <f t="shared" si="2309"/>
        <v>0</v>
      </c>
      <c r="BV227" s="247"/>
      <c r="BW227" s="149">
        <f t="shared" si="2310"/>
        <v>0</v>
      </c>
      <c r="BX227" s="247"/>
      <c r="BY227" s="149">
        <f t="shared" si="2311"/>
        <v>0</v>
      </c>
      <c r="BZ227" s="247"/>
      <c r="CA227" s="149">
        <f t="shared" si="2312"/>
        <v>0</v>
      </c>
      <c r="CB227" s="251"/>
      <c r="CC227" s="149">
        <f t="shared" si="2313"/>
        <v>0</v>
      </c>
      <c r="CD227" s="247"/>
      <c r="CE227" s="149">
        <f t="shared" si="2313"/>
        <v>0</v>
      </c>
      <c r="CF227" s="250"/>
      <c r="CG227" s="149">
        <f t="shared" si="2314"/>
        <v>0</v>
      </c>
      <c r="CH227" s="130"/>
      <c r="CI227" s="149">
        <f t="shared" si="2315"/>
        <v>0</v>
      </c>
      <c r="CJ227" s="247"/>
      <c r="CK227" s="149">
        <f t="shared" si="2316"/>
        <v>0</v>
      </c>
      <c r="CL227" s="247"/>
      <c r="CM227" s="149">
        <f t="shared" si="2317"/>
        <v>0</v>
      </c>
      <c r="CN227" s="252"/>
      <c r="CO227" s="149">
        <f t="shared" si="2318"/>
        <v>0</v>
      </c>
      <c r="CP227" s="250"/>
      <c r="CQ227" s="149">
        <f t="shared" si="2319"/>
        <v>0</v>
      </c>
      <c r="CR227" s="247"/>
      <c r="CS227" s="149">
        <f t="shared" si="2319"/>
        <v>0</v>
      </c>
      <c r="CT227" s="247"/>
      <c r="CU227" s="149">
        <f t="shared" si="2320"/>
        <v>0</v>
      </c>
      <c r="CV227" s="250"/>
      <c r="CW227" s="149">
        <f t="shared" si="2321"/>
        <v>0</v>
      </c>
      <c r="CX227" s="250"/>
      <c r="CY227" s="149">
        <f t="shared" si="2322"/>
        <v>0</v>
      </c>
      <c r="CZ227" s="250"/>
      <c r="DA227" s="149">
        <f t="shared" si="2323"/>
        <v>0</v>
      </c>
      <c r="DB227" s="247"/>
      <c r="DC227" s="149">
        <f t="shared" si="2324"/>
        <v>0</v>
      </c>
      <c r="DD227" s="247"/>
      <c r="DE227" s="149">
        <f t="shared" si="2325"/>
        <v>0</v>
      </c>
      <c r="DF227" s="247">
        <v>0</v>
      </c>
      <c r="DG227" s="149">
        <v>0</v>
      </c>
      <c r="DH227" s="250"/>
      <c r="DI227" s="149">
        <f t="shared" si="2326"/>
        <v>0</v>
      </c>
      <c r="DJ227" s="247"/>
      <c r="DK227" s="149">
        <f t="shared" si="2327"/>
        <v>0</v>
      </c>
      <c r="DL227" s="247"/>
      <c r="DM227" s="149">
        <f t="shared" si="2328"/>
        <v>0</v>
      </c>
      <c r="DN227" s="247"/>
      <c r="DO227" s="149">
        <f t="shared" si="2329"/>
        <v>0</v>
      </c>
      <c r="DP227" s="247"/>
      <c r="DQ227" s="149">
        <f t="shared" si="2330"/>
        <v>0</v>
      </c>
      <c r="DR227" s="247"/>
      <c r="DS227" s="149">
        <f t="shared" si="2331"/>
        <v>0</v>
      </c>
      <c r="DT227" s="247"/>
      <c r="DU227" s="149">
        <f t="shared" si="2332"/>
        <v>0</v>
      </c>
      <c r="DV227" s="247"/>
      <c r="DW227" s="149">
        <f t="shared" si="2333"/>
        <v>0</v>
      </c>
      <c r="DX227" s="247"/>
      <c r="DY227" s="149">
        <f t="shared" si="2334"/>
        <v>0</v>
      </c>
      <c r="DZ227" s="247"/>
      <c r="EA227" s="149">
        <f t="shared" si="2335"/>
        <v>0</v>
      </c>
      <c r="EB227" s="247"/>
      <c r="EC227" s="149">
        <f t="shared" si="2336"/>
        <v>0</v>
      </c>
      <c r="ED227" s="247"/>
      <c r="EE227" s="149">
        <f t="shared" si="2337"/>
        <v>0</v>
      </c>
      <c r="EF227" s="247"/>
      <c r="EG227" s="149">
        <f t="shared" si="2338"/>
        <v>0</v>
      </c>
      <c r="EH227" s="247"/>
      <c r="EI227" s="250"/>
      <c r="EJ227" s="247"/>
      <c r="EK227" s="250"/>
      <c r="EL227" s="247"/>
      <c r="EM227" s="149">
        <f t="shared" si="2339"/>
        <v>0</v>
      </c>
      <c r="EN227" s="247"/>
      <c r="EO227" s="149">
        <f t="shared" si="2340"/>
        <v>0</v>
      </c>
      <c r="EP227" s="247"/>
      <c r="EQ227" s="250"/>
      <c r="ER227" s="253"/>
      <c r="ES227" s="253"/>
      <c r="ET227" s="151"/>
      <c r="EU227" s="151"/>
      <c r="EV227" s="151"/>
      <c r="EW227" s="151"/>
      <c r="EX227" s="151"/>
      <c r="EY227" s="151"/>
      <c r="EZ227" s="137">
        <f t="shared" si="2193"/>
        <v>12</v>
      </c>
      <c r="FA227" s="137">
        <f t="shared" si="2193"/>
        <v>610195.82774400001</v>
      </c>
    </row>
    <row r="228" spans="1:157" s="2" customFormat="1" ht="61.5" customHeight="1" x14ac:dyDescent="0.25">
      <c r="A228" s="246"/>
      <c r="B228" s="246">
        <v>180</v>
      </c>
      <c r="C228" s="246" t="s">
        <v>591</v>
      </c>
      <c r="D228" s="290" t="s">
        <v>592</v>
      </c>
      <c r="E228" s="125">
        <v>15030</v>
      </c>
      <c r="F228" s="291">
        <v>4.08</v>
      </c>
      <c r="G228" s="223">
        <v>9.3200000000000005E-2</v>
      </c>
      <c r="H228" s="184">
        <v>1</v>
      </c>
      <c r="I228" s="185"/>
      <c r="J228" s="197">
        <v>1.4</v>
      </c>
      <c r="K228" s="197">
        <v>1.68</v>
      </c>
      <c r="L228" s="197">
        <v>2.23</v>
      </c>
      <c r="M228" s="198">
        <v>2.57</v>
      </c>
      <c r="N228" s="247"/>
      <c r="O228" s="149">
        <f t="shared" si="2286"/>
        <v>0</v>
      </c>
      <c r="P228" s="248"/>
      <c r="Q228" s="149">
        <f t="shared" si="2286"/>
        <v>0</v>
      </c>
      <c r="R228" s="249"/>
      <c r="S228" s="249">
        <v>0</v>
      </c>
      <c r="T228" s="249"/>
      <c r="U228" s="249"/>
      <c r="V228" s="250"/>
      <c r="W228" s="149">
        <f t="shared" si="2287"/>
        <v>0</v>
      </c>
      <c r="X228" s="247"/>
      <c r="Y228" s="149">
        <f t="shared" si="2288"/>
        <v>0</v>
      </c>
      <c r="Z228" s="247"/>
      <c r="AA228" s="149">
        <f t="shared" si="2289"/>
        <v>0</v>
      </c>
      <c r="AB228" s="247"/>
      <c r="AC228" s="149">
        <f t="shared" si="2290"/>
        <v>0</v>
      </c>
      <c r="AD228" s="250"/>
      <c r="AE228" s="149">
        <f t="shared" si="2291"/>
        <v>0</v>
      </c>
      <c r="AF228" s="250"/>
      <c r="AG228" s="149">
        <f t="shared" si="2292"/>
        <v>0</v>
      </c>
      <c r="AH228" s="250"/>
      <c r="AI228" s="149">
        <f t="shared" si="2293"/>
        <v>0</v>
      </c>
      <c r="AJ228" s="250"/>
      <c r="AK228" s="250"/>
      <c r="AL228" s="250"/>
      <c r="AM228" s="250"/>
      <c r="AN228" s="247"/>
      <c r="AO228" s="149">
        <f t="shared" si="2294"/>
        <v>0</v>
      </c>
      <c r="AP228" s="250"/>
      <c r="AQ228" s="149">
        <f t="shared" si="2295"/>
        <v>0</v>
      </c>
      <c r="AR228" s="247"/>
      <c r="AS228" s="149">
        <f t="shared" si="2296"/>
        <v>0</v>
      </c>
      <c r="AT228" s="247"/>
      <c r="AU228" s="149">
        <f t="shared" si="2297"/>
        <v>0</v>
      </c>
      <c r="AV228" s="250"/>
      <c r="AW228" s="149">
        <f t="shared" si="2298"/>
        <v>0</v>
      </c>
      <c r="AX228" s="250"/>
      <c r="AY228" s="149">
        <f t="shared" si="2299"/>
        <v>0</v>
      </c>
      <c r="AZ228" s="247"/>
      <c r="BA228" s="149">
        <f t="shared" si="2300"/>
        <v>0</v>
      </c>
      <c r="BB228" s="247"/>
      <c r="BC228" s="149">
        <f t="shared" si="2301"/>
        <v>0</v>
      </c>
      <c r="BD228" s="247"/>
      <c r="BE228" s="149">
        <f t="shared" si="2302"/>
        <v>0</v>
      </c>
      <c r="BF228" s="247"/>
      <c r="BG228" s="149">
        <f t="shared" si="2303"/>
        <v>0</v>
      </c>
      <c r="BH228" s="247"/>
      <c r="BI228" s="149">
        <f t="shared" si="2304"/>
        <v>0</v>
      </c>
      <c r="BJ228" s="132">
        <v>0</v>
      </c>
      <c r="BK228" s="132">
        <v>0</v>
      </c>
      <c r="BL228" s="247"/>
      <c r="BM228" s="149">
        <f t="shared" si="2305"/>
        <v>0</v>
      </c>
      <c r="BN228" s="247"/>
      <c r="BO228" s="149">
        <f t="shared" si="2306"/>
        <v>0</v>
      </c>
      <c r="BP228" s="247"/>
      <c r="BQ228" s="149">
        <f t="shared" si="2307"/>
        <v>0</v>
      </c>
      <c r="BR228" s="247"/>
      <c r="BS228" s="149">
        <f t="shared" si="2308"/>
        <v>0</v>
      </c>
      <c r="BT228" s="247"/>
      <c r="BU228" s="149">
        <f t="shared" si="2309"/>
        <v>0</v>
      </c>
      <c r="BV228" s="247"/>
      <c r="BW228" s="149">
        <f t="shared" si="2310"/>
        <v>0</v>
      </c>
      <c r="BX228" s="247"/>
      <c r="BY228" s="149">
        <f t="shared" si="2311"/>
        <v>0</v>
      </c>
      <c r="BZ228" s="247"/>
      <c r="CA228" s="149">
        <f t="shared" si="2312"/>
        <v>0</v>
      </c>
      <c r="CB228" s="251"/>
      <c r="CC228" s="149">
        <f t="shared" si="2313"/>
        <v>0</v>
      </c>
      <c r="CD228" s="247"/>
      <c r="CE228" s="149">
        <f t="shared" si="2313"/>
        <v>0</v>
      </c>
      <c r="CF228" s="250"/>
      <c r="CG228" s="149">
        <f t="shared" si="2314"/>
        <v>0</v>
      </c>
      <c r="CH228" s="130"/>
      <c r="CI228" s="149">
        <f t="shared" si="2315"/>
        <v>0</v>
      </c>
      <c r="CJ228" s="247"/>
      <c r="CK228" s="149">
        <f t="shared" si="2316"/>
        <v>0</v>
      </c>
      <c r="CL228" s="247"/>
      <c r="CM228" s="149">
        <f t="shared" si="2317"/>
        <v>0</v>
      </c>
      <c r="CN228" s="252"/>
      <c r="CO228" s="149">
        <f t="shared" si="2318"/>
        <v>0</v>
      </c>
      <c r="CP228" s="250"/>
      <c r="CQ228" s="149">
        <f t="shared" si="2319"/>
        <v>0</v>
      </c>
      <c r="CR228" s="247"/>
      <c r="CS228" s="149">
        <f t="shared" si="2319"/>
        <v>0</v>
      </c>
      <c r="CT228" s="247"/>
      <c r="CU228" s="149">
        <f t="shared" si="2320"/>
        <v>0</v>
      </c>
      <c r="CV228" s="250"/>
      <c r="CW228" s="149">
        <f t="shared" si="2321"/>
        <v>0</v>
      </c>
      <c r="CX228" s="250"/>
      <c r="CY228" s="149">
        <f t="shared" si="2322"/>
        <v>0</v>
      </c>
      <c r="CZ228" s="250"/>
      <c r="DA228" s="149">
        <f t="shared" si="2323"/>
        <v>0</v>
      </c>
      <c r="DB228" s="247"/>
      <c r="DC228" s="149">
        <f t="shared" si="2324"/>
        <v>0</v>
      </c>
      <c r="DD228" s="247"/>
      <c r="DE228" s="149">
        <f t="shared" si="2325"/>
        <v>0</v>
      </c>
      <c r="DF228" s="247">
        <v>0</v>
      </c>
      <c r="DG228" s="149">
        <v>0</v>
      </c>
      <c r="DH228" s="250"/>
      <c r="DI228" s="149">
        <f t="shared" si="2326"/>
        <v>0</v>
      </c>
      <c r="DJ228" s="247"/>
      <c r="DK228" s="149">
        <f t="shared" si="2327"/>
        <v>0</v>
      </c>
      <c r="DL228" s="247"/>
      <c r="DM228" s="149">
        <f t="shared" si="2328"/>
        <v>0</v>
      </c>
      <c r="DN228" s="247"/>
      <c r="DO228" s="149">
        <f t="shared" si="2329"/>
        <v>0</v>
      </c>
      <c r="DP228" s="247"/>
      <c r="DQ228" s="149">
        <f t="shared" si="2330"/>
        <v>0</v>
      </c>
      <c r="DR228" s="247"/>
      <c r="DS228" s="149">
        <f t="shared" si="2331"/>
        <v>0</v>
      </c>
      <c r="DT228" s="247"/>
      <c r="DU228" s="149">
        <f t="shared" si="2332"/>
        <v>0</v>
      </c>
      <c r="DV228" s="247"/>
      <c r="DW228" s="149">
        <f t="shared" si="2333"/>
        <v>0</v>
      </c>
      <c r="DX228" s="247"/>
      <c r="DY228" s="149">
        <f t="shared" si="2334"/>
        <v>0</v>
      </c>
      <c r="DZ228" s="247"/>
      <c r="EA228" s="149">
        <f t="shared" si="2335"/>
        <v>0</v>
      </c>
      <c r="EB228" s="247"/>
      <c r="EC228" s="149">
        <f t="shared" si="2336"/>
        <v>0</v>
      </c>
      <c r="ED228" s="247"/>
      <c r="EE228" s="149">
        <f t="shared" si="2337"/>
        <v>0</v>
      </c>
      <c r="EF228" s="247"/>
      <c r="EG228" s="149">
        <f t="shared" si="2338"/>
        <v>0</v>
      </c>
      <c r="EH228" s="247"/>
      <c r="EI228" s="250"/>
      <c r="EJ228" s="247"/>
      <c r="EK228" s="250"/>
      <c r="EL228" s="247"/>
      <c r="EM228" s="149">
        <f t="shared" si="2339"/>
        <v>0</v>
      </c>
      <c r="EN228" s="247"/>
      <c r="EO228" s="149">
        <f t="shared" si="2340"/>
        <v>0</v>
      </c>
      <c r="EP228" s="247"/>
      <c r="EQ228" s="250"/>
      <c r="ER228" s="253"/>
      <c r="ES228" s="253"/>
      <c r="ET228" s="151"/>
      <c r="EU228" s="151"/>
      <c r="EV228" s="151"/>
      <c r="EW228" s="151"/>
      <c r="EX228" s="151"/>
      <c r="EY228" s="151"/>
      <c r="EZ228" s="137">
        <f t="shared" si="2193"/>
        <v>0</v>
      </c>
      <c r="FA228" s="137">
        <f t="shared" si="2193"/>
        <v>0</v>
      </c>
    </row>
    <row r="229" spans="1:157" s="2" customFormat="1" ht="61.5" customHeight="1" x14ac:dyDescent="0.25">
      <c r="A229" s="246"/>
      <c r="B229" s="246">
        <v>181</v>
      </c>
      <c r="C229" s="246" t="s">
        <v>593</v>
      </c>
      <c r="D229" s="290" t="s">
        <v>594</v>
      </c>
      <c r="E229" s="125">
        <v>15030</v>
      </c>
      <c r="F229" s="291">
        <v>5.22</v>
      </c>
      <c r="G229" s="223">
        <v>6.3E-3</v>
      </c>
      <c r="H229" s="184">
        <v>1</v>
      </c>
      <c r="I229" s="185"/>
      <c r="J229" s="197">
        <v>1.4</v>
      </c>
      <c r="K229" s="197">
        <v>1.68</v>
      </c>
      <c r="L229" s="197">
        <v>2.23</v>
      </c>
      <c r="M229" s="198">
        <v>2.57</v>
      </c>
      <c r="N229" s="247"/>
      <c r="O229" s="149">
        <f t="shared" si="2286"/>
        <v>0</v>
      </c>
      <c r="P229" s="248"/>
      <c r="Q229" s="149">
        <f t="shared" si="2286"/>
        <v>0</v>
      </c>
      <c r="R229" s="249"/>
      <c r="S229" s="249">
        <v>0</v>
      </c>
      <c r="T229" s="249"/>
      <c r="U229" s="249"/>
      <c r="V229" s="250"/>
      <c r="W229" s="149">
        <f t="shared" si="2287"/>
        <v>0</v>
      </c>
      <c r="X229" s="247"/>
      <c r="Y229" s="149">
        <f t="shared" si="2288"/>
        <v>0</v>
      </c>
      <c r="Z229" s="247"/>
      <c r="AA229" s="149">
        <f t="shared" si="2289"/>
        <v>0</v>
      </c>
      <c r="AB229" s="247"/>
      <c r="AC229" s="149">
        <f t="shared" si="2290"/>
        <v>0</v>
      </c>
      <c r="AD229" s="250"/>
      <c r="AE229" s="149">
        <f t="shared" si="2291"/>
        <v>0</v>
      </c>
      <c r="AF229" s="250"/>
      <c r="AG229" s="149">
        <f t="shared" si="2292"/>
        <v>0</v>
      </c>
      <c r="AH229" s="250"/>
      <c r="AI229" s="149">
        <f t="shared" si="2293"/>
        <v>0</v>
      </c>
      <c r="AJ229" s="250"/>
      <c r="AK229" s="250"/>
      <c r="AL229" s="250"/>
      <c r="AM229" s="250"/>
      <c r="AN229" s="247"/>
      <c r="AO229" s="149">
        <f t="shared" si="2294"/>
        <v>0</v>
      </c>
      <c r="AP229" s="250"/>
      <c r="AQ229" s="149">
        <f t="shared" si="2295"/>
        <v>0</v>
      </c>
      <c r="AR229" s="247"/>
      <c r="AS229" s="149">
        <f t="shared" si="2296"/>
        <v>0</v>
      </c>
      <c r="AT229" s="247"/>
      <c r="AU229" s="149">
        <f t="shared" si="2297"/>
        <v>0</v>
      </c>
      <c r="AV229" s="250"/>
      <c r="AW229" s="149">
        <f t="shared" si="2298"/>
        <v>0</v>
      </c>
      <c r="AX229" s="250"/>
      <c r="AY229" s="149">
        <f t="shared" si="2299"/>
        <v>0</v>
      </c>
      <c r="AZ229" s="247"/>
      <c r="BA229" s="149">
        <f t="shared" si="2300"/>
        <v>0</v>
      </c>
      <c r="BB229" s="247"/>
      <c r="BC229" s="149">
        <f t="shared" si="2301"/>
        <v>0</v>
      </c>
      <c r="BD229" s="247"/>
      <c r="BE229" s="149">
        <f t="shared" si="2302"/>
        <v>0</v>
      </c>
      <c r="BF229" s="247"/>
      <c r="BG229" s="149">
        <f t="shared" si="2303"/>
        <v>0</v>
      </c>
      <c r="BH229" s="247"/>
      <c r="BI229" s="149">
        <f t="shared" si="2304"/>
        <v>0</v>
      </c>
      <c r="BJ229" s="132">
        <v>0</v>
      </c>
      <c r="BK229" s="132">
        <v>0</v>
      </c>
      <c r="BL229" s="247"/>
      <c r="BM229" s="149">
        <f t="shared" si="2305"/>
        <v>0</v>
      </c>
      <c r="BN229" s="247"/>
      <c r="BO229" s="149">
        <f t="shared" si="2306"/>
        <v>0</v>
      </c>
      <c r="BP229" s="247"/>
      <c r="BQ229" s="149">
        <f t="shared" si="2307"/>
        <v>0</v>
      </c>
      <c r="BR229" s="247"/>
      <c r="BS229" s="149">
        <f t="shared" si="2308"/>
        <v>0</v>
      </c>
      <c r="BT229" s="247"/>
      <c r="BU229" s="149">
        <f t="shared" si="2309"/>
        <v>0</v>
      </c>
      <c r="BV229" s="247"/>
      <c r="BW229" s="149">
        <f t="shared" si="2310"/>
        <v>0</v>
      </c>
      <c r="BX229" s="247"/>
      <c r="BY229" s="149">
        <f t="shared" si="2311"/>
        <v>0</v>
      </c>
      <c r="BZ229" s="247"/>
      <c r="CA229" s="149">
        <f t="shared" si="2312"/>
        <v>0</v>
      </c>
      <c r="CB229" s="251"/>
      <c r="CC229" s="149">
        <f t="shared" si="2313"/>
        <v>0</v>
      </c>
      <c r="CD229" s="247"/>
      <c r="CE229" s="149">
        <f t="shared" si="2313"/>
        <v>0</v>
      </c>
      <c r="CF229" s="250"/>
      <c r="CG229" s="149">
        <f t="shared" si="2314"/>
        <v>0</v>
      </c>
      <c r="CH229" s="130"/>
      <c r="CI229" s="149">
        <f t="shared" si="2315"/>
        <v>0</v>
      </c>
      <c r="CJ229" s="247"/>
      <c r="CK229" s="149">
        <f t="shared" si="2316"/>
        <v>0</v>
      </c>
      <c r="CL229" s="247"/>
      <c r="CM229" s="149">
        <f t="shared" si="2317"/>
        <v>0</v>
      </c>
      <c r="CN229" s="252"/>
      <c r="CO229" s="149">
        <f t="shared" si="2318"/>
        <v>0</v>
      </c>
      <c r="CP229" s="250"/>
      <c r="CQ229" s="149">
        <f t="shared" si="2319"/>
        <v>0</v>
      </c>
      <c r="CR229" s="247"/>
      <c r="CS229" s="149">
        <f t="shared" si="2319"/>
        <v>0</v>
      </c>
      <c r="CT229" s="247"/>
      <c r="CU229" s="149">
        <f t="shared" si="2320"/>
        <v>0</v>
      </c>
      <c r="CV229" s="250"/>
      <c r="CW229" s="149">
        <f t="shared" si="2321"/>
        <v>0</v>
      </c>
      <c r="CX229" s="250"/>
      <c r="CY229" s="149">
        <f t="shared" si="2322"/>
        <v>0</v>
      </c>
      <c r="CZ229" s="250"/>
      <c r="DA229" s="149">
        <f t="shared" si="2323"/>
        <v>0</v>
      </c>
      <c r="DB229" s="247"/>
      <c r="DC229" s="149">
        <f t="shared" si="2324"/>
        <v>0</v>
      </c>
      <c r="DD229" s="247"/>
      <c r="DE229" s="149">
        <f t="shared" si="2325"/>
        <v>0</v>
      </c>
      <c r="DF229" s="247">
        <v>0</v>
      </c>
      <c r="DG229" s="149">
        <v>0</v>
      </c>
      <c r="DH229" s="250"/>
      <c r="DI229" s="149">
        <f t="shared" si="2326"/>
        <v>0</v>
      </c>
      <c r="DJ229" s="247"/>
      <c r="DK229" s="149">
        <f t="shared" si="2327"/>
        <v>0</v>
      </c>
      <c r="DL229" s="247"/>
      <c r="DM229" s="149">
        <f t="shared" si="2328"/>
        <v>0</v>
      </c>
      <c r="DN229" s="247"/>
      <c r="DO229" s="149">
        <f t="shared" si="2329"/>
        <v>0</v>
      </c>
      <c r="DP229" s="247"/>
      <c r="DQ229" s="149">
        <f t="shared" si="2330"/>
        <v>0</v>
      </c>
      <c r="DR229" s="247"/>
      <c r="DS229" s="149">
        <f t="shared" si="2331"/>
        <v>0</v>
      </c>
      <c r="DT229" s="247"/>
      <c r="DU229" s="149">
        <f t="shared" si="2332"/>
        <v>0</v>
      </c>
      <c r="DV229" s="247"/>
      <c r="DW229" s="149">
        <f t="shared" si="2333"/>
        <v>0</v>
      </c>
      <c r="DX229" s="247"/>
      <c r="DY229" s="149">
        <f t="shared" si="2334"/>
        <v>0</v>
      </c>
      <c r="DZ229" s="247"/>
      <c r="EA229" s="149">
        <f t="shared" si="2335"/>
        <v>0</v>
      </c>
      <c r="EB229" s="247"/>
      <c r="EC229" s="149">
        <f t="shared" si="2336"/>
        <v>0</v>
      </c>
      <c r="ED229" s="247"/>
      <c r="EE229" s="149">
        <f t="shared" si="2337"/>
        <v>0</v>
      </c>
      <c r="EF229" s="247"/>
      <c r="EG229" s="149">
        <f t="shared" si="2338"/>
        <v>0</v>
      </c>
      <c r="EH229" s="247"/>
      <c r="EI229" s="250"/>
      <c r="EJ229" s="247"/>
      <c r="EK229" s="250"/>
      <c r="EL229" s="247"/>
      <c r="EM229" s="149">
        <f t="shared" si="2339"/>
        <v>0</v>
      </c>
      <c r="EN229" s="247"/>
      <c r="EO229" s="149">
        <f t="shared" si="2340"/>
        <v>0</v>
      </c>
      <c r="EP229" s="247"/>
      <c r="EQ229" s="250"/>
      <c r="ER229" s="253"/>
      <c r="ES229" s="253"/>
      <c r="ET229" s="151"/>
      <c r="EU229" s="151"/>
      <c r="EV229" s="151"/>
      <c r="EW229" s="151"/>
      <c r="EX229" s="151"/>
      <c r="EY229" s="151"/>
      <c r="EZ229" s="137">
        <f t="shared" si="2193"/>
        <v>0</v>
      </c>
      <c r="FA229" s="137">
        <f t="shared" si="2193"/>
        <v>0</v>
      </c>
    </row>
    <row r="230" spans="1:157" s="2" customFormat="1" ht="61.5" customHeight="1" x14ac:dyDescent="0.25">
      <c r="A230" s="246"/>
      <c r="B230" s="246">
        <v>182</v>
      </c>
      <c r="C230" s="246" t="s">
        <v>595</v>
      </c>
      <c r="D230" s="290" t="s">
        <v>596</v>
      </c>
      <c r="E230" s="125">
        <v>15030</v>
      </c>
      <c r="F230" s="291">
        <v>7.13</v>
      </c>
      <c r="G230" s="223">
        <v>6.2E-2</v>
      </c>
      <c r="H230" s="184">
        <v>1</v>
      </c>
      <c r="I230" s="185"/>
      <c r="J230" s="197">
        <v>1.4</v>
      </c>
      <c r="K230" s="197">
        <v>1.68</v>
      </c>
      <c r="L230" s="197">
        <v>2.23</v>
      </c>
      <c r="M230" s="198">
        <v>2.57</v>
      </c>
      <c r="N230" s="247"/>
      <c r="O230" s="149">
        <f t="shared" si="2286"/>
        <v>0</v>
      </c>
      <c r="P230" s="248"/>
      <c r="Q230" s="149">
        <f t="shared" si="2286"/>
        <v>0</v>
      </c>
      <c r="R230" s="249"/>
      <c r="S230" s="249">
        <v>0</v>
      </c>
      <c r="T230" s="249"/>
      <c r="U230" s="249"/>
      <c r="V230" s="250"/>
      <c r="W230" s="149">
        <f t="shared" si="2287"/>
        <v>0</v>
      </c>
      <c r="X230" s="247"/>
      <c r="Y230" s="149">
        <f t="shared" si="2288"/>
        <v>0</v>
      </c>
      <c r="Z230" s="247"/>
      <c r="AA230" s="149">
        <f t="shared" si="2289"/>
        <v>0</v>
      </c>
      <c r="AB230" s="247"/>
      <c r="AC230" s="149">
        <f t="shared" si="2290"/>
        <v>0</v>
      </c>
      <c r="AD230" s="250"/>
      <c r="AE230" s="149">
        <f t="shared" si="2291"/>
        <v>0</v>
      </c>
      <c r="AF230" s="250"/>
      <c r="AG230" s="149">
        <f t="shared" si="2292"/>
        <v>0</v>
      </c>
      <c r="AH230" s="250"/>
      <c r="AI230" s="149">
        <f t="shared" si="2293"/>
        <v>0</v>
      </c>
      <c r="AJ230" s="250"/>
      <c r="AK230" s="250"/>
      <c r="AL230" s="250"/>
      <c r="AM230" s="250"/>
      <c r="AN230" s="247"/>
      <c r="AO230" s="149">
        <f t="shared" si="2294"/>
        <v>0</v>
      </c>
      <c r="AP230" s="250"/>
      <c r="AQ230" s="149">
        <f t="shared" si="2295"/>
        <v>0</v>
      </c>
      <c r="AR230" s="247"/>
      <c r="AS230" s="149">
        <f t="shared" si="2296"/>
        <v>0</v>
      </c>
      <c r="AT230" s="247"/>
      <c r="AU230" s="149">
        <f t="shared" si="2297"/>
        <v>0</v>
      </c>
      <c r="AV230" s="250"/>
      <c r="AW230" s="149">
        <f t="shared" si="2298"/>
        <v>0</v>
      </c>
      <c r="AX230" s="250"/>
      <c r="AY230" s="149">
        <f t="shared" si="2299"/>
        <v>0</v>
      </c>
      <c r="AZ230" s="247"/>
      <c r="BA230" s="149">
        <f t="shared" si="2300"/>
        <v>0</v>
      </c>
      <c r="BB230" s="247"/>
      <c r="BC230" s="149">
        <f t="shared" si="2301"/>
        <v>0</v>
      </c>
      <c r="BD230" s="247"/>
      <c r="BE230" s="149">
        <f t="shared" si="2302"/>
        <v>0</v>
      </c>
      <c r="BF230" s="247"/>
      <c r="BG230" s="149">
        <f t="shared" si="2303"/>
        <v>0</v>
      </c>
      <c r="BH230" s="247"/>
      <c r="BI230" s="149">
        <f t="shared" si="2304"/>
        <v>0</v>
      </c>
      <c r="BJ230" s="132">
        <v>0</v>
      </c>
      <c r="BK230" s="132">
        <v>0</v>
      </c>
      <c r="BL230" s="247"/>
      <c r="BM230" s="149">
        <f t="shared" si="2305"/>
        <v>0</v>
      </c>
      <c r="BN230" s="247"/>
      <c r="BO230" s="149">
        <f t="shared" si="2306"/>
        <v>0</v>
      </c>
      <c r="BP230" s="247"/>
      <c r="BQ230" s="149">
        <f t="shared" si="2307"/>
        <v>0</v>
      </c>
      <c r="BR230" s="247"/>
      <c r="BS230" s="149">
        <f t="shared" si="2308"/>
        <v>0</v>
      </c>
      <c r="BT230" s="247"/>
      <c r="BU230" s="149">
        <f t="shared" si="2309"/>
        <v>0</v>
      </c>
      <c r="BV230" s="247"/>
      <c r="BW230" s="149">
        <f t="shared" si="2310"/>
        <v>0</v>
      </c>
      <c r="BX230" s="247"/>
      <c r="BY230" s="149">
        <f t="shared" si="2311"/>
        <v>0</v>
      </c>
      <c r="BZ230" s="247"/>
      <c r="CA230" s="149">
        <f t="shared" si="2312"/>
        <v>0</v>
      </c>
      <c r="CB230" s="251"/>
      <c r="CC230" s="149">
        <f t="shared" si="2313"/>
        <v>0</v>
      </c>
      <c r="CD230" s="247"/>
      <c r="CE230" s="149">
        <f t="shared" si="2313"/>
        <v>0</v>
      </c>
      <c r="CF230" s="250"/>
      <c r="CG230" s="149">
        <f t="shared" si="2314"/>
        <v>0</v>
      </c>
      <c r="CH230" s="130"/>
      <c r="CI230" s="149">
        <f t="shared" si="2315"/>
        <v>0</v>
      </c>
      <c r="CJ230" s="247"/>
      <c r="CK230" s="149">
        <f t="shared" si="2316"/>
        <v>0</v>
      </c>
      <c r="CL230" s="247"/>
      <c r="CM230" s="149">
        <f t="shared" si="2317"/>
        <v>0</v>
      </c>
      <c r="CN230" s="252"/>
      <c r="CO230" s="149">
        <f t="shared" si="2318"/>
        <v>0</v>
      </c>
      <c r="CP230" s="250"/>
      <c r="CQ230" s="149">
        <f t="shared" si="2319"/>
        <v>0</v>
      </c>
      <c r="CR230" s="247"/>
      <c r="CS230" s="149">
        <f t="shared" si="2319"/>
        <v>0</v>
      </c>
      <c r="CT230" s="247"/>
      <c r="CU230" s="149">
        <f t="shared" si="2320"/>
        <v>0</v>
      </c>
      <c r="CV230" s="250"/>
      <c r="CW230" s="149">
        <f t="shared" si="2321"/>
        <v>0</v>
      </c>
      <c r="CX230" s="250"/>
      <c r="CY230" s="149">
        <f t="shared" si="2322"/>
        <v>0</v>
      </c>
      <c r="CZ230" s="250"/>
      <c r="DA230" s="149">
        <f t="shared" si="2323"/>
        <v>0</v>
      </c>
      <c r="DB230" s="247"/>
      <c r="DC230" s="149">
        <f t="shared" si="2324"/>
        <v>0</v>
      </c>
      <c r="DD230" s="247"/>
      <c r="DE230" s="149">
        <f t="shared" si="2325"/>
        <v>0</v>
      </c>
      <c r="DF230" s="247">
        <v>0</v>
      </c>
      <c r="DG230" s="149">
        <v>0</v>
      </c>
      <c r="DH230" s="250"/>
      <c r="DI230" s="149">
        <f t="shared" si="2326"/>
        <v>0</v>
      </c>
      <c r="DJ230" s="247"/>
      <c r="DK230" s="149">
        <f t="shared" si="2327"/>
        <v>0</v>
      </c>
      <c r="DL230" s="247"/>
      <c r="DM230" s="149">
        <f t="shared" si="2328"/>
        <v>0</v>
      </c>
      <c r="DN230" s="247"/>
      <c r="DO230" s="149">
        <f t="shared" si="2329"/>
        <v>0</v>
      </c>
      <c r="DP230" s="247"/>
      <c r="DQ230" s="149">
        <f t="shared" si="2330"/>
        <v>0</v>
      </c>
      <c r="DR230" s="247"/>
      <c r="DS230" s="149">
        <f t="shared" si="2331"/>
        <v>0</v>
      </c>
      <c r="DT230" s="247"/>
      <c r="DU230" s="149">
        <f t="shared" si="2332"/>
        <v>0</v>
      </c>
      <c r="DV230" s="247"/>
      <c r="DW230" s="149">
        <f t="shared" si="2333"/>
        <v>0</v>
      </c>
      <c r="DX230" s="247"/>
      <c r="DY230" s="149">
        <f t="shared" si="2334"/>
        <v>0</v>
      </c>
      <c r="DZ230" s="247"/>
      <c r="EA230" s="149">
        <f t="shared" si="2335"/>
        <v>0</v>
      </c>
      <c r="EB230" s="247"/>
      <c r="EC230" s="149">
        <f t="shared" si="2336"/>
        <v>0</v>
      </c>
      <c r="ED230" s="247"/>
      <c r="EE230" s="149">
        <f t="shared" si="2337"/>
        <v>0</v>
      </c>
      <c r="EF230" s="247"/>
      <c r="EG230" s="149">
        <f t="shared" si="2338"/>
        <v>0</v>
      </c>
      <c r="EH230" s="247"/>
      <c r="EI230" s="250"/>
      <c r="EJ230" s="247"/>
      <c r="EK230" s="250"/>
      <c r="EL230" s="247"/>
      <c r="EM230" s="149">
        <f t="shared" si="2339"/>
        <v>0</v>
      </c>
      <c r="EN230" s="247"/>
      <c r="EO230" s="149">
        <f t="shared" si="2340"/>
        <v>0</v>
      </c>
      <c r="EP230" s="247"/>
      <c r="EQ230" s="250"/>
      <c r="ER230" s="253"/>
      <c r="ES230" s="253"/>
      <c r="ET230" s="151"/>
      <c r="EU230" s="151"/>
      <c r="EV230" s="151"/>
      <c r="EW230" s="151"/>
      <c r="EX230" s="151"/>
      <c r="EY230" s="151"/>
      <c r="EZ230" s="137">
        <f t="shared" si="2193"/>
        <v>0</v>
      </c>
      <c r="FA230" s="137">
        <f t="shared" si="2193"/>
        <v>0</v>
      </c>
    </row>
    <row r="231" spans="1:157" s="2" customFormat="1" ht="61.5" customHeight="1" x14ac:dyDescent="0.25">
      <c r="A231" s="246"/>
      <c r="B231" s="246">
        <v>183</v>
      </c>
      <c r="C231" s="246" t="s">
        <v>597</v>
      </c>
      <c r="D231" s="290" t="s">
        <v>598</v>
      </c>
      <c r="E231" s="125">
        <v>15030</v>
      </c>
      <c r="F231" s="291">
        <v>9.1300000000000008</v>
      </c>
      <c r="G231" s="223">
        <v>2.1100000000000001E-2</v>
      </c>
      <c r="H231" s="184">
        <v>1</v>
      </c>
      <c r="I231" s="185"/>
      <c r="J231" s="197">
        <v>1.4</v>
      </c>
      <c r="K231" s="197">
        <v>1.68</v>
      </c>
      <c r="L231" s="197">
        <v>2.23</v>
      </c>
      <c r="M231" s="198">
        <v>2.57</v>
      </c>
      <c r="N231" s="247"/>
      <c r="O231" s="149">
        <f t="shared" ref="O231:Q237" si="2341">(N231*$E231*$F231*((1-$G231)+$G231*$J231*$H231*O$11))</f>
        <v>0</v>
      </c>
      <c r="P231" s="248"/>
      <c r="Q231" s="149">
        <f t="shared" si="2341"/>
        <v>0</v>
      </c>
      <c r="R231" s="249"/>
      <c r="S231" s="249">
        <v>0</v>
      </c>
      <c r="T231" s="249"/>
      <c r="U231" s="249"/>
      <c r="V231" s="250"/>
      <c r="W231" s="149">
        <f t="shared" si="2287"/>
        <v>0</v>
      </c>
      <c r="X231" s="247"/>
      <c r="Y231" s="149">
        <f t="shared" si="2288"/>
        <v>0</v>
      </c>
      <c r="Z231" s="247"/>
      <c r="AA231" s="149">
        <f t="shared" si="2289"/>
        <v>0</v>
      </c>
      <c r="AB231" s="247"/>
      <c r="AC231" s="149">
        <f t="shared" si="2290"/>
        <v>0</v>
      </c>
      <c r="AD231" s="250"/>
      <c r="AE231" s="149">
        <f t="shared" si="2291"/>
        <v>0</v>
      </c>
      <c r="AF231" s="250"/>
      <c r="AG231" s="149">
        <f t="shared" si="2292"/>
        <v>0</v>
      </c>
      <c r="AH231" s="250"/>
      <c r="AI231" s="149">
        <f t="shared" si="2293"/>
        <v>0</v>
      </c>
      <c r="AJ231" s="250"/>
      <c r="AK231" s="250"/>
      <c r="AL231" s="250"/>
      <c r="AM231" s="250"/>
      <c r="AN231" s="247"/>
      <c r="AO231" s="149">
        <f t="shared" si="2294"/>
        <v>0</v>
      </c>
      <c r="AP231" s="250"/>
      <c r="AQ231" s="149">
        <f t="shared" si="2295"/>
        <v>0</v>
      </c>
      <c r="AR231" s="247"/>
      <c r="AS231" s="149">
        <f t="shared" si="2296"/>
        <v>0</v>
      </c>
      <c r="AT231" s="247"/>
      <c r="AU231" s="149">
        <f t="shared" si="2297"/>
        <v>0</v>
      </c>
      <c r="AV231" s="250"/>
      <c r="AW231" s="149">
        <f t="shared" si="2298"/>
        <v>0</v>
      </c>
      <c r="AX231" s="250"/>
      <c r="AY231" s="149">
        <f t="shared" si="2299"/>
        <v>0</v>
      </c>
      <c r="AZ231" s="247"/>
      <c r="BA231" s="149">
        <f t="shared" si="2300"/>
        <v>0</v>
      </c>
      <c r="BB231" s="247"/>
      <c r="BC231" s="149">
        <f t="shared" si="2301"/>
        <v>0</v>
      </c>
      <c r="BD231" s="247">
        <v>5</v>
      </c>
      <c r="BE231" s="149">
        <f t="shared" si="2302"/>
        <v>691910.34858000011</v>
      </c>
      <c r="BF231" s="247">
        <v>8</v>
      </c>
      <c r="BG231" s="149">
        <f t="shared" si="2303"/>
        <v>1107056.5577280002</v>
      </c>
      <c r="BH231" s="247"/>
      <c r="BI231" s="149">
        <f t="shared" si="2304"/>
        <v>0</v>
      </c>
      <c r="BJ231" s="132">
        <v>0</v>
      </c>
      <c r="BK231" s="132">
        <v>0</v>
      </c>
      <c r="BL231" s="247"/>
      <c r="BM231" s="149">
        <f t="shared" si="2305"/>
        <v>0</v>
      </c>
      <c r="BN231" s="247"/>
      <c r="BO231" s="149">
        <f t="shared" si="2306"/>
        <v>0</v>
      </c>
      <c r="BP231" s="247"/>
      <c r="BQ231" s="149">
        <f t="shared" si="2307"/>
        <v>0</v>
      </c>
      <c r="BR231" s="247"/>
      <c r="BS231" s="149">
        <f t="shared" si="2308"/>
        <v>0</v>
      </c>
      <c r="BT231" s="247"/>
      <c r="BU231" s="149">
        <f t="shared" si="2309"/>
        <v>0</v>
      </c>
      <c r="BV231" s="247"/>
      <c r="BW231" s="149">
        <f t="shared" si="2310"/>
        <v>0</v>
      </c>
      <c r="BX231" s="247"/>
      <c r="BY231" s="149">
        <f t="shared" si="2311"/>
        <v>0</v>
      </c>
      <c r="BZ231" s="247"/>
      <c r="CA231" s="149">
        <f t="shared" si="2312"/>
        <v>0</v>
      </c>
      <c r="CB231" s="251"/>
      <c r="CC231" s="149">
        <f t="shared" ref="CC231:CE237" si="2342">(CB231*$E231*$F231*((1-$G231)+$G231*$J231*$H231*CC$11))</f>
        <v>0</v>
      </c>
      <c r="CD231" s="247"/>
      <c r="CE231" s="149">
        <f t="shared" si="2342"/>
        <v>0</v>
      </c>
      <c r="CF231" s="250"/>
      <c r="CG231" s="149">
        <f t="shared" si="2314"/>
        <v>0</v>
      </c>
      <c r="CH231" s="130"/>
      <c r="CI231" s="149">
        <f t="shared" si="2315"/>
        <v>0</v>
      </c>
      <c r="CJ231" s="247"/>
      <c r="CK231" s="149">
        <f t="shared" si="2316"/>
        <v>0</v>
      </c>
      <c r="CL231" s="247"/>
      <c r="CM231" s="149">
        <f t="shared" si="2317"/>
        <v>0</v>
      </c>
      <c r="CN231" s="252"/>
      <c r="CO231" s="149">
        <f t="shared" si="2318"/>
        <v>0</v>
      </c>
      <c r="CP231" s="250"/>
      <c r="CQ231" s="149">
        <f t="shared" si="2319"/>
        <v>0</v>
      </c>
      <c r="CR231" s="247"/>
      <c r="CS231" s="149">
        <f t="shared" si="2319"/>
        <v>0</v>
      </c>
      <c r="CT231" s="247"/>
      <c r="CU231" s="149">
        <f t="shared" si="2320"/>
        <v>0</v>
      </c>
      <c r="CV231" s="250"/>
      <c r="CW231" s="149">
        <f t="shared" si="2321"/>
        <v>0</v>
      </c>
      <c r="CX231" s="250"/>
      <c r="CY231" s="149">
        <f t="shared" si="2322"/>
        <v>0</v>
      </c>
      <c r="CZ231" s="250"/>
      <c r="DA231" s="149">
        <f t="shared" si="2323"/>
        <v>0</v>
      </c>
      <c r="DB231" s="247"/>
      <c r="DC231" s="149">
        <f t="shared" si="2324"/>
        <v>0</v>
      </c>
      <c r="DD231" s="247"/>
      <c r="DE231" s="149">
        <f t="shared" si="2325"/>
        <v>0</v>
      </c>
      <c r="DF231" s="247">
        <v>0</v>
      </c>
      <c r="DG231" s="149">
        <v>0</v>
      </c>
      <c r="DH231" s="250"/>
      <c r="DI231" s="149">
        <f t="shared" si="2326"/>
        <v>0</v>
      </c>
      <c r="DJ231" s="247"/>
      <c r="DK231" s="149">
        <f t="shared" si="2327"/>
        <v>0</v>
      </c>
      <c r="DL231" s="247"/>
      <c r="DM231" s="149">
        <f t="shared" si="2328"/>
        <v>0</v>
      </c>
      <c r="DN231" s="247"/>
      <c r="DO231" s="149">
        <f t="shared" si="2329"/>
        <v>0</v>
      </c>
      <c r="DP231" s="247"/>
      <c r="DQ231" s="149">
        <f t="shared" si="2330"/>
        <v>0</v>
      </c>
      <c r="DR231" s="247"/>
      <c r="DS231" s="149">
        <f t="shared" si="2331"/>
        <v>0</v>
      </c>
      <c r="DT231" s="247"/>
      <c r="DU231" s="149">
        <f t="shared" si="2332"/>
        <v>0</v>
      </c>
      <c r="DV231" s="247"/>
      <c r="DW231" s="149">
        <f t="shared" si="2333"/>
        <v>0</v>
      </c>
      <c r="DX231" s="247"/>
      <c r="DY231" s="149">
        <f t="shared" si="2334"/>
        <v>0</v>
      </c>
      <c r="DZ231" s="247"/>
      <c r="EA231" s="149">
        <f t="shared" si="2335"/>
        <v>0</v>
      </c>
      <c r="EB231" s="247"/>
      <c r="EC231" s="149">
        <f t="shared" si="2336"/>
        <v>0</v>
      </c>
      <c r="ED231" s="247"/>
      <c r="EE231" s="149">
        <f t="shared" si="2337"/>
        <v>0</v>
      </c>
      <c r="EF231" s="247"/>
      <c r="EG231" s="149">
        <f t="shared" si="2338"/>
        <v>0</v>
      </c>
      <c r="EH231" s="247"/>
      <c r="EI231" s="250"/>
      <c r="EJ231" s="247"/>
      <c r="EK231" s="250"/>
      <c r="EL231" s="247"/>
      <c r="EM231" s="149">
        <f t="shared" si="2339"/>
        <v>0</v>
      </c>
      <c r="EN231" s="247"/>
      <c r="EO231" s="149">
        <f t="shared" si="2340"/>
        <v>0</v>
      </c>
      <c r="EP231" s="247"/>
      <c r="EQ231" s="250"/>
      <c r="ER231" s="253"/>
      <c r="ES231" s="253"/>
      <c r="ET231" s="151"/>
      <c r="EU231" s="151"/>
      <c r="EV231" s="151"/>
      <c r="EW231" s="151"/>
      <c r="EX231" s="151"/>
      <c r="EY231" s="151"/>
      <c r="EZ231" s="137">
        <f t="shared" si="2193"/>
        <v>13</v>
      </c>
      <c r="FA231" s="137">
        <f t="shared" si="2193"/>
        <v>1798966.9063080004</v>
      </c>
    </row>
    <row r="232" spans="1:157" s="2" customFormat="1" ht="61.5" customHeight="1" x14ac:dyDescent="0.25">
      <c r="A232" s="246"/>
      <c r="B232" s="246">
        <v>184</v>
      </c>
      <c r="C232" s="246" t="s">
        <v>599</v>
      </c>
      <c r="D232" s="290" t="s">
        <v>600</v>
      </c>
      <c r="E232" s="125">
        <v>15030</v>
      </c>
      <c r="F232" s="291">
        <v>11.32</v>
      </c>
      <c r="G232" s="223">
        <v>2.8999999999999998E-3</v>
      </c>
      <c r="H232" s="184">
        <v>1</v>
      </c>
      <c r="I232" s="185"/>
      <c r="J232" s="197">
        <v>1.4</v>
      </c>
      <c r="K232" s="197">
        <v>1.68</v>
      </c>
      <c r="L232" s="197">
        <v>2.23</v>
      </c>
      <c r="M232" s="198">
        <v>2.57</v>
      </c>
      <c r="N232" s="247"/>
      <c r="O232" s="149">
        <f t="shared" si="2341"/>
        <v>0</v>
      </c>
      <c r="P232" s="248"/>
      <c r="Q232" s="149">
        <f t="shared" si="2341"/>
        <v>0</v>
      </c>
      <c r="R232" s="249"/>
      <c r="S232" s="249">
        <v>0</v>
      </c>
      <c r="T232" s="249"/>
      <c r="U232" s="249"/>
      <c r="V232" s="250"/>
      <c r="W232" s="149">
        <f t="shared" si="2287"/>
        <v>0</v>
      </c>
      <c r="X232" s="247"/>
      <c r="Y232" s="149">
        <f t="shared" si="2288"/>
        <v>0</v>
      </c>
      <c r="Z232" s="247"/>
      <c r="AA232" s="149">
        <f t="shared" si="2289"/>
        <v>0</v>
      </c>
      <c r="AB232" s="247"/>
      <c r="AC232" s="149">
        <f t="shared" si="2290"/>
        <v>0</v>
      </c>
      <c r="AD232" s="250"/>
      <c r="AE232" s="149">
        <f t="shared" si="2291"/>
        <v>0</v>
      </c>
      <c r="AF232" s="250"/>
      <c r="AG232" s="149">
        <f t="shared" si="2292"/>
        <v>0</v>
      </c>
      <c r="AH232" s="250"/>
      <c r="AI232" s="149">
        <f t="shared" si="2293"/>
        <v>0</v>
      </c>
      <c r="AJ232" s="250"/>
      <c r="AK232" s="250"/>
      <c r="AL232" s="250"/>
      <c r="AM232" s="250"/>
      <c r="AN232" s="247"/>
      <c r="AO232" s="149">
        <f t="shared" si="2294"/>
        <v>0</v>
      </c>
      <c r="AP232" s="250"/>
      <c r="AQ232" s="149">
        <f t="shared" si="2295"/>
        <v>0</v>
      </c>
      <c r="AR232" s="247"/>
      <c r="AS232" s="149">
        <f t="shared" si="2296"/>
        <v>0</v>
      </c>
      <c r="AT232" s="247"/>
      <c r="AU232" s="149">
        <f t="shared" si="2297"/>
        <v>0</v>
      </c>
      <c r="AV232" s="250"/>
      <c r="AW232" s="149">
        <f t="shared" si="2298"/>
        <v>0</v>
      </c>
      <c r="AX232" s="250"/>
      <c r="AY232" s="149">
        <f t="shared" si="2299"/>
        <v>0</v>
      </c>
      <c r="AZ232" s="247"/>
      <c r="BA232" s="149">
        <f t="shared" si="2300"/>
        <v>0</v>
      </c>
      <c r="BB232" s="247"/>
      <c r="BC232" s="149">
        <f t="shared" si="2301"/>
        <v>0</v>
      </c>
      <c r="BD232" s="247"/>
      <c r="BE232" s="149">
        <f t="shared" si="2302"/>
        <v>0</v>
      </c>
      <c r="BF232" s="247"/>
      <c r="BG232" s="149">
        <f t="shared" si="2303"/>
        <v>0</v>
      </c>
      <c r="BH232" s="247"/>
      <c r="BI232" s="149">
        <f t="shared" si="2304"/>
        <v>0</v>
      </c>
      <c r="BJ232" s="132">
        <v>0</v>
      </c>
      <c r="BK232" s="132">
        <v>0</v>
      </c>
      <c r="BL232" s="247"/>
      <c r="BM232" s="149">
        <f t="shared" si="2305"/>
        <v>0</v>
      </c>
      <c r="BN232" s="247"/>
      <c r="BO232" s="149">
        <f t="shared" si="2306"/>
        <v>0</v>
      </c>
      <c r="BP232" s="247"/>
      <c r="BQ232" s="149">
        <f t="shared" si="2307"/>
        <v>0</v>
      </c>
      <c r="BR232" s="247"/>
      <c r="BS232" s="149">
        <f t="shared" si="2308"/>
        <v>0</v>
      </c>
      <c r="BT232" s="247"/>
      <c r="BU232" s="149">
        <f t="shared" si="2309"/>
        <v>0</v>
      </c>
      <c r="BV232" s="247"/>
      <c r="BW232" s="149">
        <f t="shared" si="2310"/>
        <v>0</v>
      </c>
      <c r="BX232" s="247"/>
      <c r="BY232" s="149">
        <f t="shared" si="2311"/>
        <v>0</v>
      </c>
      <c r="BZ232" s="247"/>
      <c r="CA232" s="149">
        <f t="shared" si="2312"/>
        <v>0</v>
      </c>
      <c r="CB232" s="251"/>
      <c r="CC232" s="149">
        <f t="shared" si="2342"/>
        <v>0</v>
      </c>
      <c r="CD232" s="247"/>
      <c r="CE232" s="149">
        <f t="shared" si="2342"/>
        <v>0</v>
      </c>
      <c r="CF232" s="250"/>
      <c r="CG232" s="149">
        <f t="shared" si="2314"/>
        <v>0</v>
      </c>
      <c r="CH232" s="130"/>
      <c r="CI232" s="149">
        <f t="shared" si="2315"/>
        <v>0</v>
      </c>
      <c r="CJ232" s="247"/>
      <c r="CK232" s="149">
        <f t="shared" si="2316"/>
        <v>0</v>
      </c>
      <c r="CL232" s="247"/>
      <c r="CM232" s="149">
        <f t="shared" si="2317"/>
        <v>0</v>
      </c>
      <c r="CN232" s="252"/>
      <c r="CO232" s="149">
        <f t="shared" si="2318"/>
        <v>0</v>
      </c>
      <c r="CP232" s="250"/>
      <c r="CQ232" s="149">
        <f t="shared" si="2319"/>
        <v>0</v>
      </c>
      <c r="CR232" s="247"/>
      <c r="CS232" s="149">
        <f t="shared" si="2319"/>
        <v>0</v>
      </c>
      <c r="CT232" s="247"/>
      <c r="CU232" s="149">
        <f t="shared" si="2320"/>
        <v>0</v>
      </c>
      <c r="CV232" s="250"/>
      <c r="CW232" s="149">
        <f t="shared" si="2321"/>
        <v>0</v>
      </c>
      <c r="CX232" s="250"/>
      <c r="CY232" s="149">
        <f t="shared" si="2322"/>
        <v>0</v>
      </c>
      <c r="CZ232" s="250"/>
      <c r="DA232" s="149">
        <f t="shared" si="2323"/>
        <v>0</v>
      </c>
      <c r="DB232" s="247"/>
      <c r="DC232" s="149">
        <f t="shared" si="2324"/>
        <v>0</v>
      </c>
      <c r="DD232" s="247"/>
      <c r="DE232" s="149">
        <f t="shared" si="2325"/>
        <v>0</v>
      </c>
      <c r="DF232" s="247">
        <v>0</v>
      </c>
      <c r="DG232" s="149">
        <v>0</v>
      </c>
      <c r="DH232" s="250"/>
      <c r="DI232" s="149">
        <f t="shared" si="2326"/>
        <v>0</v>
      </c>
      <c r="DJ232" s="247"/>
      <c r="DK232" s="149">
        <f t="shared" si="2327"/>
        <v>0</v>
      </c>
      <c r="DL232" s="247"/>
      <c r="DM232" s="149">
        <f t="shared" si="2328"/>
        <v>0</v>
      </c>
      <c r="DN232" s="247"/>
      <c r="DO232" s="149">
        <f t="shared" si="2329"/>
        <v>0</v>
      </c>
      <c r="DP232" s="247"/>
      <c r="DQ232" s="149">
        <f t="shared" si="2330"/>
        <v>0</v>
      </c>
      <c r="DR232" s="247"/>
      <c r="DS232" s="149">
        <f t="shared" si="2331"/>
        <v>0</v>
      </c>
      <c r="DT232" s="247"/>
      <c r="DU232" s="149">
        <f t="shared" si="2332"/>
        <v>0</v>
      </c>
      <c r="DV232" s="247"/>
      <c r="DW232" s="149">
        <f t="shared" si="2333"/>
        <v>0</v>
      </c>
      <c r="DX232" s="247"/>
      <c r="DY232" s="149">
        <f t="shared" si="2334"/>
        <v>0</v>
      </c>
      <c r="DZ232" s="247"/>
      <c r="EA232" s="149">
        <f t="shared" si="2335"/>
        <v>0</v>
      </c>
      <c r="EB232" s="247"/>
      <c r="EC232" s="149">
        <f t="shared" si="2336"/>
        <v>0</v>
      </c>
      <c r="ED232" s="247"/>
      <c r="EE232" s="149">
        <f t="shared" si="2337"/>
        <v>0</v>
      </c>
      <c r="EF232" s="247"/>
      <c r="EG232" s="149">
        <f t="shared" si="2338"/>
        <v>0</v>
      </c>
      <c r="EH232" s="247"/>
      <c r="EI232" s="250"/>
      <c r="EJ232" s="247"/>
      <c r="EK232" s="250"/>
      <c r="EL232" s="247"/>
      <c r="EM232" s="149">
        <f t="shared" si="2339"/>
        <v>0</v>
      </c>
      <c r="EN232" s="247"/>
      <c r="EO232" s="149">
        <f t="shared" si="2340"/>
        <v>0</v>
      </c>
      <c r="EP232" s="247"/>
      <c r="EQ232" s="250"/>
      <c r="ER232" s="253"/>
      <c r="ES232" s="253"/>
      <c r="ET232" s="151"/>
      <c r="EU232" s="151"/>
      <c r="EV232" s="151"/>
      <c r="EW232" s="151"/>
      <c r="EX232" s="151"/>
      <c r="EY232" s="151"/>
      <c r="EZ232" s="137">
        <f t="shared" si="2193"/>
        <v>0</v>
      </c>
      <c r="FA232" s="137">
        <f t="shared" si="2193"/>
        <v>0</v>
      </c>
    </row>
    <row r="233" spans="1:157" s="2" customFormat="1" ht="61.5" customHeight="1" x14ac:dyDescent="0.25">
      <c r="A233" s="246"/>
      <c r="B233" s="246">
        <v>185</v>
      </c>
      <c r="C233" s="246" t="s">
        <v>601</v>
      </c>
      <c r="D233" s="290" t="s">
        <v>602</v>
      </c>
      <c r="E233" s="125">
        <v>15030</v>
      </c>
      <c r="F233" s="291">
        <v>17.170000000000002</v>
      </c>
      <c r="G233" s="223">
        <v>1.9E-3</v>
      </c>
      <c r="H233" s="184">
        <v>1</v>
      </c>
      <c r="I233" s="185"/>
      <c r="J233" s="197">
        <v>1.4</v>
      </c>
      <c r="K233" s="197">
        <v>1.68</v>
      </c>
      <c r="L233" s="197">
        <v>2.23</v>
      </c>
      <c r="M233" s="198">
        <v>2.57</v>
      </c>
      <c r="N233" s="247"/>
      <c r="O233" s="149">
        <f t="shared" si="2341"/>
        <v>0</v>
      </c>
      <c r="P233" s="248"/>
      <c r="Q233" s="149">
        <f t="shared" si="2341"/>
        <v>0</v>
      </c>
      <c r="R233" s="249"/>
      <c r="S233" s="249">
        <v>0</v>
      </c>
      <c r="T233" s="249"/>
      <c r="U233" s="249"/>
      <c r="V233" s="250"/>
      <c r="W233" s="149">
        <f t="shared" si="2287"/>
        <v>0</v>
      </c>
      <c r="X233" s="247"/>
      <c r="Y233" s="149">
        <f t="shared" si="2288"/>
        <v>0</v>
      </c>
      <c r="Z233" s="247"/>
      <c r="AA233" s="149">
        <f t="shared" si="2289"/>
        <v>0</v>
      </c>
      <c r="AB233" s="247"/>
      <c r="AC233" s="149">
        <f t="shared" si="2290"/>
        <v>0</v>
      </c>
      <c r="AD233" s="250"/>
      <c r="AE233" s="149">
        <f t="shared" si="2291"/>
        <v>0</v>
      </c>
      <c r="AF233" s="250"/>
      <c r="AG233" s="149">
        <f t="shared" si="2292"/>
        <v>0</v>
      </c>
      <c r="AH233" s="250"/>
      <c r="AI233" s="149">
        <f t="shared" si="2293"/>
        <v>0</v>
      </c>
      <c r="AJ233" s="250"/>
      <c r="AK233" s="250"/>
      <c r="AL233" s="250"/>
      <c r="AM233" s="250"/>
      <c r="AN233" s="247"/>
      <c r="AO233" s="149">
        <f t="shared" si="2294"/>
        <v>0</v>
      </c>
      <c r="AP233" s="250"/>
      <c r="AQ233" s="149">
        <f t="shared" si="2295"/>
        <v>0</v>
      </c>
      <c r="AR233" s="247"/>
      <c r="AS233" s="149">
        <f t="shared" si="2296"/>
        <v>0</v>
      </c>
      <c r="AT233" s="247"/>
      <c r="AU233" s="149">
        <f t="shared" si="2297"/>
        <v>0</v>
      </c>
      <c r="AV233" s="250"/>
      <c r="AW233" s="149">
        <f t="shared" si="2298"/>
        <v>0</v>
      </c>
      <c r="AX233" s="250"/>
      <c r="AY233" s="149">
        <f t="shared" si="2299"/>
        <v>0</v>
      </c>
      <c r="AZ233" s="247"/>
      <c r="BA233" s="149">
        <f t="shared" si="2300"/>
        <v>0</v>
      </c>
      <c r="BB233" s="247"/>
      <c r="BC233" s="149">
        <f t="shared" si="2301"/>
        <v>0</v>
      </c>
      <c r="BD233" s="247"/>
      <c r="BE233" s="149">
        <f t="shared" si="2302"/>
        <v>0</v>
      </c>
      <c r="BF233" s="247"/>
      <c r="BG233" s="149">
        <f t="shared" si="2303"/>
        <v>0</v>
      </c>
      <c r="BH233" s="247"/>
      <c r="BI233" s="149">
        <f t="shared" si="2304"/>
        <v>0</v>
      </c>
      <c r="BJ233" s="132">
        <v>0</v>
      </c>
      <c r="BK233" s="132">
        <v>0</v>
      </c>
      <c r="BL233" s="247"/>
      <c r="BM233" s="149">
        <f t="shared" si="2305"/>
        <v>0</v>
      </c>
      <c r="BN233" s="247"/>
      <c r="BO233" s="149">
        <f t="shared" si="2306"/>
        <v>0</v>
      </c>
      <c r="BP233" s="247"/>
      <c r="BQ233" s="149">
        <f t="shared" si="2307"/>
        <v>0</v>
      </c>
      <c r="BR233" s="247"/>
      <c r="BS233" s="149">
        <f t="shared" si="2308"/>
        <v>0</v>
      </c>
      <c r="BT233" s="247"/>
      <c r="BU233" s="149">
        <f t="shared" si="2309"/>
        <v>0</v>
      </c>
      <c r="BV233" s="247"/>
      <c r="BW233" s="149">
        <f t="shared" si="2310"/>
        <v>0</v>
      </c>
      <c r="BX233" s="247"/>
      <c r="BY233" s="149">
        <f t="shared" si="2311"/>
        <v>0</v>
      </c>
      <c r="BZ233" s="247"/>
      <c r="CA233" s="149">
        <f t="shared" si="2312"/>
        <v>0</v>
      </c>
      <c r="CB233" s="251"/>
      <c r="CC233" s="149">
        <f t="shared" si="2342"/>
        <v>0</v>
      </c>
      <c r="CD233" s="247"/>
      <c r="CE233" s="149">
        <f t="shared" si="2342"/>
        <v>0</v>
      </c>
      <c r="CF233" s="250"/>
      <c r="CG233" s="149">
        <f t="shared" si="2314"/>
        <v>0</v>
      </c>
      <c r="CH233" s="130"/>
      <c r="CI233" s="149">
        <f t="shared" si="2315"/>
        <v>0</v>
      </c>
      <c r="CJ233" s="247"/>
      <c r="CK233" s="149">
        <f t="shared" si="2316"/>
        <v>0</v>
      </c>
      <c r="CL233" s="247"/>
      <c r="CM233" s="149">
        <f t="shared" si="2317"/>
        <v>0</v>
      </c>
      <c r="CN233" s="252"/>
      <c r="CO233" s="149">
        <f t="shared" si="2318"/>
        <v>0</v>
      </c>
      <c r="CP233" s="250"/>
      <c r="CQ233" s="149">
        <f t="shared" si="2319"/>
        <v>0</v>
      </c>
      <c r="CR233" s="247"/>
      <c r="CS233" s="149">
        <f t="shared" si="2319"/>
        <v>0</v>
      </c>
      <c r="CT233" s="247"/>
      <c r="CU233" s="149">
        <f t="shared" si="2320"/>
        <v>0</v>
      </c>
      <c r="CV233" s="250"/>
      <c r="CW233" s="149">
        <f t="shared" si="2321"/>
        <v>0</v>
      </c>
      <c r="CX233" s="250"/>
      <c r="CY233" s="149">
        <f t="shared" si="2322"/>
        <v>0</v>
      </c>
      <c r="CZ233" s="250"/>
      <c r="DA233" s="149">
        <f t="shared" si="2323"/>
        <v>0</v>
      </c>
      <c r="DB233" s="247"/>
      <c r="DC233" s="149">
        <f t="shared" si="2324"/>
        <v>0</v>
      </c>
      <c r="DD233" s="247"/>
      <c r="DE233" s="149">
        <f t="shared" si="2325"/>
        <v>0</v>
      </c>
      <c r="DF233" s="247">
        <v>0</v>
      </c>
      <c r="DG233" s="149">
        <v>0</v>
      </c>
      <c r="DH233" s="250"/>
      <c r="DI233" s="149">
        <f t="shared" si="2326"/>
        <v>0</v>
      </c>
      <c r="DJ233" s="247"/>
      <c r="DK233" s="149">
        <f t="shared" si="2327"/>
        <v>0</v>
      </c>
      <c r="DL233" s="247"/>
      <c r="DM233" s="149">
        <f t="shared" si="2328"/>
        <v>0</v>
      </c>
      <c r="DN233" s="247"/>
      <c r="DO233" s="149">
        <f t="shared" si="2329"/>
        <v>0</v>
      </c>
      <c r="DP233" s="247"/>
      <c r="DQ233" s="149">
        <f t="shared" si="2330"/>
        <v>0</v>
      </c>
      <c r="DR233" s="247"/>
      <c r="DS233" s="149">
        <f t="shared" si="2331"/>
        <v>0</v>
      </c>
      <c r="DT233" s="247"/>
      <c r="DU233" s="149">
        <f t="shared" si="2332"/>
        <v>0</v>
      </c>
      <c r="DV233" s="247"/>
      <c r="DW233" s="149">
        <f t="shared" si="2333"/>
        <v>0</v>
      </c>
      <c r="DX233" s="247"/>
      <c r="DY233" s="149">
        <f t="shared" si="2334"/>
        <v>0</v>
      </c>
      <c r="DZ233" s="247"/>
      <c r="EA233" s="149">
        <f t="shared" si="2335"/>
        <v>0</v>
      </c>
      <c r="EB233" s="247"/>
      <c r="EC233" s="149">
        <f t="shared" si="2336"/>
        <v>0</v>
      </c>
      <c r="ED233" s="247"/>
      <c r="EE233" s="149">
        <f t="shared" si="2337"/>
        <v>0</v>
      </c>
      <c r="EF233" s="247"/>
      <c r="EG233" s="149">
        <f t="shared" si="2338"/>
        <v>0</v>
      </c>
      <c r="EH233" s="247"/>
      <c r="EI233" s="250"/>
      <c r="EJ233" s="247"/>
      <c r="EK233" s="250"/>
      <c r="EL233" s="247"/>
      <c r="EM233" s="149">
        <f t="shared" si="2339"/>
        <v>0</v>
      </c>
      <c r="EN233" s="247"/>
      <c r="EO233" s="149">
        <f t="shared" si="2340"/>
        <v>0</v>
      </c>
      <c r="EP233" s="247"/>
      <c r="EQ233" s="250"/>
      <c r="ER233" s="253"/>
      <c r="ES233" s="253"/>
      <c r="ET233" s="151"/>
      <c r="EU233" s="151"/>
      <c r="EV233" s="151"/>
      <c r="EW233" s="151"/>
      <c r="EX233" s="151"/>
      <c r="EY233" s="151"/>
      <c r="EZ233" s="137">
        <f t="shared" si="2193"/>
        <v>0</v>
      </c>
      <c r="FA233" s="137">
        <f t="shared" si="2193"/>
        <v>0</v>
      </c>
    </row>
    <row r="234" spans="1:157" s="2" customFormat="1" ht="61.5" customHeight="1" x14ac:dyDescent="0.25">
      <c r="A234" s="246"/>
      <c r="B234" s="246">
        <v>186</v>
      </c>
      <c r="C234" s="246" t="s">
        <v>603</v>
      </c>
      <c r="D234" s="290" t="s">
        <v>604</v>
      </c>
      <c r="E234" s="125">
        <v>15030</v>
      </c>
      <c r="F234" s="291">
        <v>35.58</v>
      </c>
      <c r="G234" s="223">
        <v>8.9999999999999998E-4</v>
      </c>
      <c r="H234" s="184">
        <v>1</v>
      </c>
      <c r="I234" s="185"/>
      <c r="J234" s="197">
        <v>1.4</v>
      </c>
      <c r="K234" s="197">
        <v>1.68</v>
      </c>
      <c r="L234" s="197">
        <v>2.23</v>
      </c>
      <c r="M234" s="198">
        <v>2.57</v>
      </c>
      <c r="N234" s="247"/>
      <c r="O234" s="149">
        <f t="shared" si="2341"/>
        <v>0</v>
      </c>
      <c r="P234" s="248"/>
      <c r="Q234" s="149">
        <f t="shared" si="2341"/>
        <v>0</v>
      </c>
      <c r="R234" s="249"/>
      <c r="S234" s="249">
        <v>0</v>
      </c>
      <c r="T234" s="249"/>
      <c r="U234" s="249"/>
      <c r="V234" s="250"/>
      <c r="W234" s="149">
        <f t="shared" si="2287"/>
        <v>0</v>
      </c>
      <c r="X234" s="247"/>
      <c r="Y234" s="149">
        <f t="shared" si="2288"/>
        <v>0</v>
      </c>
      <c r="Z234" s="247"/>
      <c r="AA234" s="149">
        <f t="shared" si="2289"/>
        <v>0</v>
      </c>
      <c r="AB234" s="247"/>
      <c r="AC234" s="149">
        <f t="shared" si="2290"/>
        <v>0</v>
      </c>
      <c r="AD234" s="250"/>
      <c r="AE234" s="149">
        <f t="shared" si="2291"/>
        <v>0</v>
      </c>
      <c r="AF234" s="250"/>
      <c r="AG234" s="149">
        <f t="shared" si="2292"/>
        <v>0</v>
      </c>
      <c r="AH234" s="250"/>
      <c r="AI234" s="149">
        <f t="shared" si="2293"/>
        <v>0</v>
      </c>
      <c r="AJ234" s="250"/>
      <c r="AK234" s="250"/>
      <c r="AL234" s="250"/>
      <c r="AM234" s="250"/>
      <c r="AN234" s="247"/>
      <c r="AO234" s="149">
        <f t="shared" si="2294"/>
        <v>0</v>
      </c>
      <c r="AP234" s="250"/>
      <c r="AQ234" s="149">
        <f t="shared" si="2295"/>
        <v>0</v>
      </c>
      <c r="AR234" s="247"/>
      <c r="AS234" s="149">
        <f t="shared" si="2296"/>
        <v>0</v>
      </c>
      <c r="AT234" s="247"/>
      <c r="AU234" s="149">
        <f t="shared" si="2297"/>
        <v>0</v>
      </c>
      <c r="AV234" s="250"/>
      <c r="AW234" s="149">
        <f t="shared" si="2298"/>
        <v>0</v>
      </c>
      <c r="AX234" s="250"/>
      <c r="AY234" s="149">
        <f t="shared" si="2299"/>
        <v>0</v>
      </c>
      <c r="AZ234" s="247"/>
      <c r="BA234" s="149">
        <f t="shared" si="2300"/>
        <v>0</v>
      </c>
      <c r="BB234" s="247"/>
      <c r="BC234" s="149">
        <f t="shared" si="2301"/>
        <v>0</v>
      </c>
      <c r="BD234" s="247"/>
      <c r="BE234" s="149">
        <f t="shared" si="2302"/>
        <v>0</v>
      </c>
      <c r="BF234" s="247"/>
      <c r="BG234" s="149">
        <f t="shared" si="2303"/>
        <v>0</v>
      </c>
      <c r="BH234" s="247"/>
      <c r="BI234" s="149">
        <f t="shared" si="2304"/>
        <v>0</v>
      </c>
      <c r="BJ234" s="132">
        <v>0</v>
      </c>
      <c r="BK234" s="132">
        <v>0</v>
      </c>
      <c r="BL234" s="247"/>
      <c r="BM234" s="149">
        <f t="shared" si="2305"/>
        <v>0</v>
      </c>
      <c r="BN234" s="247"/>
      <c r="BO234" s="149">
        <f t="shared" si="2306"/>
        <v>0</v>
      </c>
      <c r="BP234" s="247"/>
      <c r="BQ234" s="149">
        <f t="shared" si="2307"/>
        <v>0</v>
      </c>
      <c r="BR234" s="247"/>
      <c r="BS234" s="149">
        <f t="shared" si="2308"/>
        <v>0</v>
      </c>
      <c r="BT234" s="247"/>
      <c r="BU234" s="149">
        <f t="shared" si="2309"/>
        <v>0</v>
      </c>
      <c r="BV234" s="247"/>
      <c r="BW234" s="149">
        <f t="shared" si="2310"/>
        <v>0</v>
      </c>
      <c r="BX234" s="247"/>
      <c r="BY234" s="149">
        <f t="shared" si="2311"/>
        <v>0</v>
      </c>
      <c r="BZ234" s="247"/>
      <c r="CA234" s="149">
        <f t="shared" si="2312"/>
        <v>0</v>
      </c>
      <c r="CB234" s="251"/>
      <c r="CC234" s="149">
        <f t="shared" si="2342"/>
        <v>0</v>
      </c>
      <c r="CD234" s="247"/>
      <c r="CE234" s="149">
        <f t="shared" si="2342"/>
        <v>0</v>
      </c>
      <c r="CF234" s="250"/>
      <c r="CG234" s="149">
        <f t="shared" si="2314"/>
        <v>0</v>
      </c>
      <c r="CH234" s="130"/>
      <c r="CI234" s="149">
        <f t="shared" si="2315"/>
        <v>0</v>
      </c>
      <c r="CJ234" s="247"/>
      <c r="CK234" s="149">
        <f t="shared" si="2316"/>
        <v>0</v>
      </c>
      <c r="CL234" s="247"/>
      <c r="CM234" s="149">
        <f t="shared" si="2317"/>
        <v>0</v>
      </c>
      <c r="CN234" s="252"/>
      <c r="CO234" s="149">
        <f t="shared" si="2318"/>
        <v>0</v>
      </c>
      <c r="CP234" s="250"/>
      <c r="CQ234" s="149">
        <f t="shared" si="2319"/>
        <v>0</v>
      </c>
      <c r="CR234" s="247"/>
      <c r="CS234" s="149">
        <f t="shared" si="2319"/>
        <v>0</v>
      </c>
      <c r="CT234" s="247"/>
      <c r="CU234" s="149">
        <f t="shared" si="2320"/>
        <v>0</v>
      </c>
      <c r="CV234" s="250"/>
      <c r="CW234" s="149">
        <f t="shared" si="2321"/>
        <v>0</v>
      </c>
      <c r="CX234" s="250"/>
      <c r="CY234" s="149">
        <f t="shared" si="2322"/>
        <v>0</v>
      </c>
      <c r="CZ234" s="250"/>
      <c r="DA234" s="149">
        <f t="shared" si="2323"/>
        <v>0</v>
      </c>
      <c r="DB234" s="247"/>
      <c r="DC234" s="149">
        <f t="shared" si="2324"/>
        <v>0</v>
      </c>
      <c r="DD234" s="247"/>
      <c r="DE234" s="149">
        <f t="shared" si="2325"/>
        <v>0</v>
      </c>
      <c r="DF234" s="247">
        <v>0</v>
      </c>
      <c r="DG234" s="149">
        <v>0</v>
      </c>
      <c r="DH234" s="250"/>
      <c r="DI234" s="149">
        <f t="shared" si="2326"/>
        <v>0</v>
      </c>
      <c r="DJ234" s="247"/>
      <c r="DK234" s="149">
        <f t="shared" si="2327"/>
        <v>0</v>
      </c>
      <c r="DL234" s="247"/>
      <c r="DM234" s="149">
        <f t="shared" si="2328"/>
        <v>0</v>
      </c>
      <c r="DN234" s="247"/>
      <c r="DO234" s="149">
        <f t="shared" si="2329"/>
        <v>0</v>
      </c>
      <c r="DP234" s="247"/>
      <c r="DQ234" s="149">
        <f t="shared" si="2330"/>
        <v>0</v>
      </c>
      <c r="DR234" s="247"/>
      <c r="DS234" s="149">
        <f t="shared" si="2331"/>
        <v>0</v>
      </c>
      <c r="DT234" s="247"/>
      <c r="DU234" s="149">
        <f t="shared" si="2332"/>
        <v>0</v>
      </c>
      <c r="DV234" s="247"/>
      <c r="DW234" s="149">
        <f t="shared" si="2333"/>
        <v>0</v>
      </c>
      <c r="DX234" s="247"/>
      <c r="DY234" s="149">
        <f t="shared" si="2334"/>
        <v>0</v>
      </c>
      <c r="DZ234" s="247"/>
      <c r="EA234" s="149">
        <f t="shared" si="2335"/>
        <v>0</v>
      </c>
      <c r="EB234" s="247"/>
      <c r="EC234" s="149">
        <f t="shared" si="2336"/>
        <v>0</v>
      </c>
      <c r="ED234" s="247"/>
      <c r="EE234" s="149">
        <f t="shared" si="2337"/>
        <v>0</v>
      </c>
      <c r="EF234" s="247"/>
      <c r="EG234" s="149">
        <f t="shared" si="2338"/>
        <v>0</v>
      </c>
      <c r="EH234" s="247"/>
      <c r="EI234" s="250"/>
      <c r="EJ234" s="247"/>
      <c r="EK234" s="250"/>
      <c r="EL234" s="247"/>
      <c r="EM234" s="149">
        <f t="shared" si="2339"/>
        <v>0</v>
      </c>
      <c r="EN234" s="247"/>
      <c r="EO234" s="149">
        <f t="shared" si="2340"/>
        <v>0</v>
      </c>
      <c r="EP234" s="247"/>
      <c r="EQ234" s="250"/>
      <c r="ER234" s="253"/>
      <c r="ES234" s="253"/>
      <c r="ET234" s="151"/>
      <c r="EU234" s="151"/>
      <c r="EV234" s="151"/>
      <c r="EW234" s="151"/>
      <c r="EX234" s="151"/>
      <c r="EY234" s="151"/>
      <c r="EZ234" s="137">
        <f t="shared" si="2193"/>
        <v>0</v>
      </c>
      <c r="FA234" s="137">
        <f t="shared" si="2193"/>
        <v>0</v>
      </c>
    </row>
    <row r="235" spans="1:157" s="2" customFormat="1" ht="61.5" customHeight="1" x14ac:dyDescent="0.25">
      <c r="A235" s="246"/>
      <c r="B235" s="246">
        <v>187</v>
      </c>
      <c r="C235" s="246" t="s">
        <v>605</v>
      </c>
      <c r="D235" s="290" t="s">
        <v>606</v>
      </c>
      <c r="E235" s="125">
        <v>15030</v>
      </c>
      <c r="F235" s="291">
        <v>38.89</v>
      </c>
      <c r="G235" s="223">
        <v>8.0000000000000004E-4</v>
      </c>
      <c r="H235" s="184">
        <v>1</v>
      </c>
      <c r="I235" s="185"/>
      <c r="J235" s="197">
        <v>1.4</v>
      </c>
      <c r="K235" s="197">
        <v>1.68</v>
      </c>
      <c r="L235" s="197">
        <v>2.23</v>
      </c>
      <c r="M235" s="198">
        <v>2.57</v>
      </c>
      <c r="N235" s="247"/>
      <c r="O235" s="149">
        <f t="shared" si="2341"/>
        <v>0</v>
      </c>
      <c r="P235" s="248"/>
      <c r="Q235" s="149">
        <f t="shared" si="2341"/>
        <v>0</v>
      </c>
      <c r="R235" s="249"/>
      <c r="S235" s="249">
        <v>0</v>
      </c>
      <c r="T235" s="249"/>
      <c r="U235" s="249"/>
      <c r="V235" s="250"/>
      <c r="W235" s="149">
        <f t="shared" si="2287"/>
        <v>0</v>
      </c>
      <c r="X235" s="247"/>
      <c r="Y235" s="149">
        <f t="shared" si="2288"/>
        <v>0</v>
      </c>
      <c r="Z235" s="247"/>
      <c r="AA235" s="149">
        <f t="shared" si="2289"/>
        <v>0</v>
      </c>
      <c r="AB235" s="247"/>
      <c r="AC235" s="149">
        <f t="shared" si="2290"/>
        <v>0</v>
      </c>
      <c r="AD235" s="250"/>
      <c r="AE235" s="149">
        <f t="shared" si="2291"/>
        <v>0</v>
      </c>
      <c r="AF235" s="250"/>
      <c r="AG235" s="149">
        <f t="shared" si="2292"/>
        <v>0</v>
      </c>
      <c r="AH235" s="250"/>
      <c r="AI235" s="149">
        <f t="shared" si="2293"/>
        <v>0</v>
      </c>
      <c r="AJ235" s="250"/>
      <c r="AK235" s="250"/>
      <c r="AL235" s="250"/>
      <c r="AM235" s="250"/>
      <c r="AN235" s="247"/>
      <c r="AO235" s="149">
        <f t="shared" si="2294"/>
        <v>0</v>
      </c>
      <c r="AP235" s="250"/>
      <c r="AQ235" s="149">
        <f t="shared" si="2295"/>
        <v>0</v>
      </c>
      <c r="AR235" s="247"/>
      <c r="AS235" s="149">
        <f t="shared" si="2296"/>
        <v>0</v>
      </c>
      <c r="AT235" s="247"/>
      <c r="AU235" s="149">
        <f t="shared" si="2297"/>
        <v>0</v>
      </c>
      <c r="AV235" s="250"/>
      <c r="AW235" s="149">
        <f t="shared" si="2298"/>
        <v>0</v>
      </c>
      <c r="AX235" s="250"/>
      <c r="AY235" s="149">
        <f t="shared" si="2299"/>
        <v>0</v>
      </c>
      <c r="AZ235" s="247"/>
      <c r="BA235" s="149">
        <f t="shared" si="2300"/>
        <v>0</v>
      </c>
      <c r="BB235" s="247"/>
      <c r="BC235" s="149">
        <f t="shared" si="2301"/>
        <v>0</v>
      </c>
      <c r="BD235" s="247"/>
      <c r="BE235" s="149">
        <f t="shared" si="2302"/>
        <v>0</v>
      </c>
      <c r="BF235" s="247"/>
      <c r="BG235" s="149">
        <f t="shared" si="2303"/>
        <v>0</v>
      </c>
      <c r="BH235" s="247"/>
      <c r="BI235" s="149">
        <f t="shared" si="2304"/>
        <v>0</v>
      </c>
      <c r="BJ235" s="132">
        <v>0</v>
      </c>
      <c r="BK235" s="132">
        <v>0</v>
      </c>
      <c r="BL235" s="247"/>
      <c r="BM235" s="149">
        <f t="shared" si="2305"/>
        <v>0</v>
      </c>
      <c r="BN235" s="247"/>
      <c r="BO235" s="149">
        <f t="shared" si="2306"/>
        <v>0</v>
      </c>
      <c r="BP235" s="247"/>
      <c r="BQ235" s="149">
        <f t="shared" si="2307"/>
        <v>0</v>
      </c>
      <c r="BR235" s="247"/>
      <c r="BS235" s="149">
        <f t="shared" si="2308"/>
        <v>0</v>
      </c>
      <c r="BT235" s="247"/>
      <c r="BU235" s="149">
        <f t="shared" si="2309"/>
        <v>0</v>
      </c>
      <c r="BV235" s="247"/>
      <c r="BW235" s="149">
        <f t="shared" si="2310"/>
        <v>0</v>
      </c>
      <c r="BX235" s="247"/>
      <c r="BY235" s="149">
        <f t="shared" si="2311"/>
        <v>0</v>
      </c>
      <c r="BZ235" s="247"/>
      <c r="CA235" s="149">
        <f t="shared" si="2312"/>
        <v>0</v>
      </c>
      <c r="CB235" s="251"/>
      <c r="CC235" s="149">
        <f t="shared" si="2342"/>
        <v>0</v>
      </c>
      <c r="CD235" s="247"/>
      <c r="CE235" s="149">
        <f t="shared" si="2342"/>
        <v>0</v>
      </c>
      <c r="CF235" s="250"/>
      <c r="CG235" s="149">
        <f t="shared" si="2314"/>
        <v>0</v>
      </c>
      <c r="CH235" s="130"/>
      <c r="CI235" s="149">
        <f t="shared" si="2315"/>
        <v>0</v>
      </c>
      <c r="CJ235" s="247"/>
      <c r="CK235" s="149">
        <f t="shared" si="2316"/>
        <v>0</v>
      </c>
      <c r="CL235" s="247"/>
      <c r="CM235" s="149">
        <f t="shared" si="2317"/>
        <v>0</v>
      </c>
      <c r="CN235" s="252"/>
      <c r="CO235" s="149">
        <f t="shared" si="2318"/>
        <v>0</v>
      </c>
      <c r="CP235" s="250"/>
      <c r="CQ235" s="149">
        <f t="shared" si="2319"/>
        <v>0</v>
      </c>
      <c r="CR235" s="247"/>
      <c r="CS235" s="149">
        <f t="shared" si="2319"/>
        <v>0</v>
      </c>
      <c r="CT235" s="247"/>
      <c r="CU235" s="149">
        <f t="shared" si="2320"/>
        <v>0</v>
      </c>
      <c r="CV235" s="250"/>
      <c r="CW235" s="149">
        <f t="shared" si="2321"/>
        <v>0</v>
      </c>
      <c r="CX235" s="250"/>
      <c r="CY235" s="149">
        <f t="shared" si="2322"/>
        <v>0</v>
      </c>
      <c r="CZ235" s="250"/>
      <c r="DA235" s="149">
        <f t="shared" si="2323"/>
        <v>0</v>
      </c>
      <c r="DB235" s="247"/>
      <c r="DC235" s="149">
        <f t="shared" si="2324"/>
        <v>0</v>
      </c>
      <c r="DD235" s="247"/>
      <c r="DE235" s="149">
        <f t="shared" si="2325"/>
        <v>0</v>
      </c>
      <c r="DF235" s="247">
        <v>0</v>
      </c>
      <c r="DG235" s="149">
        <v>0</v>
      </c>
      <c r="DH235" s="250"/>
      <c r="DI235" s="149">
        <f t="shared" si="2326"/>
        <v>0</v>
      </c>
      <c r="DJ235" s="247"/>
      <c r="DK235" s="149">
        <f t="shared" si="2327"/>
        <v>0</v>
      </c>
      <c r="DL235" s="247"/>
      <c r="DM235" s="149">
        <f t="shared" si="2328"/>
        <v>0</v>
      </c>
      <c r="DN235" s="247"/>
      <c r="DO235" s="149">
        <f t="shared" si="2329"/>
        <v>0</v>
      </c>
      <c r="DP235" s="247"/>
      <c r="DQ235" s="149">
        <f t="shared" si="2330"/>
        <v>0</v>
      </c>
      <c r="DR235" s="247"/>
      <c r="DS235" s="149">
        <f t="shared" si="2331"/>
        <v>0</v>
      </c>
      <c r="DT235" s="247"/>
      <c r="DU235" s="149">
        <f t="shared" si="2332"/>
        <v>0</v>
      </c>
      <c r="DV235" s="247"/>
      <c r="DW235" s="149">
        <f t="shared" si="2333"/>
        <v>0</v>
      </c>
      <c r="DX235" s="247"/>
      <c r="DY235" s="149">
        <f t="shared" si="2334"/>
        <v>0</v>
      </c>
      <c r="DZ235" s="247"/>
      <c r="EA235" s="149">
        <f t="shared" si="2335"/>
        <v>0</v>
      </c>
      <c r="EB235" s="247"/>
      <c r="EC235" s="149">
        <f t="shared" si="2336"/>
        <v>0</v>
      </c>
      <c r="ED235" s="247"/>
      <c r="EE235" s="149">
        <f t="shared" si="2337"/>
        <v>0</v>
      </c>
      <c r="EF235" s="247"/>
      <c r="EG235" s="149">
        <f t="shared" si="2338"/>
        <v>0</v>
      </c>
      <c r="EH235" s="247"/>
      <c r="EI235" s="250"/>
      <c r="EJ235" s="247"/>
      <c r="EK235" s="250"/>
      <c r="EL235" s="247"/>
      <c r="EM235" s="149">
        <f t="shared" si="2339"/>
        <v>0</v>
      </c>
      <c r="EN235" s="247"/>
      <c r="EO235" s="149">
        <f t="shared" si="2340"/>
        <v>0</v>
      </c>
      <c r="EP235" s="247"/>
      <c r="EQ235" s="250"/>
      <c r="ER235" s="253"/>
      <c r="ES235" s="253"/>
      <c r="ET235" s="151"/>
      <c r="EU235" s="151"/>
      <c r="EV235" s="151"/>
      <c r="EW235" s="151"/>
      <c r="EX235" s="151"/>
      <c r="EY235" s="151"/>
      <c r="EZ235" s="137">
        <f t="shared" si="2193"/>
        <v>0</v>
      </c>
      <c r="FA235" s="137">
        <f t="shared" si="2193"/>
        <v>0</v>
      </c>
    </row>
    <row r="236" spans="1:157" s="2" customFormat="1" ht="61.5" customHeight="1" x14ac:dyDescent="0.25">
      <c r="A236" s="246"/>
      <c r="B236" s="246">
        <v>188</v>
      </c>
      <c r="C236" s="246" t="s">
        <v>607</v>
      </c>
      <c r="D236" s="290" t="s">
        <v>608</v>
      </c>
      <c r="E236" s="125">
        <v>15030</v>
      </c>
      <c r="F236" s="291">
        <v>73.34</v>
      </c>
      <c r="G236" s="223">
        <v>4.0000000000000002E-4</v>
      </c>
      <c r="H236" s="184">
        <v>1</v>
      </c>
      <c r="I236" s="185"/>
      <c r="J236" s="197">
        <v>1.4</v>
      </c>
      <c r="K236" s="197">
        <v>1.68</v>
      </c>
      <c r="L236" s="197">
        <v>2.23</v>
      </c>
      <c r="M236" s="198">
        <v>2.57</v>
      </c>
      <c r="N236" s="247"/>
      <c r="O236" s="149">
        <f t="shared" si="2341"/>
        <v>0</v>
      </c>
      <c r="P236" s="248"/>
      <c r="Q236" s="149">
        <f t="shared" si="2341"/>
        <v>0</v>
      </c>
      <c r="R236" s="249"/>
      <c r="S236" s="249">
        <v>0</v>
      </c>
      <c r="T236" s="249"/>
      <c r="U236" s="249"/>
      <c r="V236" s="250"/>
      <c r="W236" s="149">
        <f t="shared" si="2287"/>
        <v>0</v>
      </c>
      <c r="X236" s="247"/>
      <c r="Y236" s="149">
        <f t="shared" si="2288"/>
        <v>0</v>
      </c>
      <c r="Z236" s="247"/>
      <c r="AA236" s="149">
        <f t="shared" si="2289"/>
        <v>0</v>
      </c>
      <c r="AB236" s="247"/>
      <c r="AC236" s="149">
        <f t="shared" si="2290"/>
        <v>0</v>
      </c>
      <c r="AD236" s="250"/>
      <c r="AE236" s="149">
        <f t="shared" si="2291"/>
        <v>0</v>
      </c>
      <c r="AF236" s="250"/>
      <c r="AG236" s="149">
        <f t="shared" si="2292"/>
        <v>0</v>
      </c>
      <c r="AH236" s="250"/>
      <c r="AI236" s="149">
        <f t="shared" si="2293"/>
        <v>0</v>
      </c>
      <c r="AJ236" s="250"/>
      <c r="AK236" s="250"/>
      <c r="AL236" s="250"/>
      <c r="AM236" s="250"/>
      <c r="AN236" s="247"/>
      <c r="AO236" s="149">
        <f t="shared" si="2294"/>
        <v>0</v>
      </c>
      <c r="AP236" s="250"/>
      <c r="AQ236" s="149">
        <f t="shared" si="2295"/>
        <v>0</v>
      </c>
      <c r="AR236" s="247"/>
      <c r="AS236" s="149">
        <f t="shared" si="2296"/>
        <v>0</v>
      </c>
      <c r="AT236" s="247"/>
      <c r="AU236" s="149">
        <f t="shared" si="2297"/>
        <v>0</v>
      </c>
      <c r="AV236" s="250"/>
      <c r="AW236" s="149">
        <f t="shared" si="2298"/>
        <v>0</v>
      </c>
      <c r="AX236" s="250"/>
      <c r="AY236" s="149">
        <f t="shared" si="2299"/>
        <v>0</v>
      </c>
      <c r="AZ236" s="247"/>
      <c r="BA236" s="149">
        <f t="shared" si="2300"/>
        <v>0</v>
      </c>
      <c r="BB236" s="247"/>
      <c r="BC236" s="149">
        <f t="shared" si="2301"/>
        <v>0</v>
      </c>
      <c r="BD236" s="247"/>
      <c r="BE236" s="149">
        <f t="shared" si="2302"/>
        <v>0</v>
      </c>
      <c r="BF236" s="247"/>
      <c r="BG236" s="149">
        <f t="shared" si="2303"/>
        <v>0</v>
      </c>
      <c r="BH236" s="247"/>
      <c r="BI236" s="149">
        <f t="shared" si="2304"/>
        <v>0</v>
      </c>
      <c r="BJ236" s="132">
        <v>0</v>
      </c>
      <c r="BK236" s="132">
        <v>0</v>
      </c>
      <c r="BL236" s="247"/>
      <c r="BM236" s="149">
        <f t="shared" si="2305"/>
        <v>0</v>
      </c>
      <c r="BN236" s="247"/>
      <c r="BO236" s="149">
        <f t="shared" si="2306"/>
        <v>0</v>
      </c>
      <c r="BP236" s="247"/>
      <c r="BQ236" s="149">
        <f t="shared" si="2307"/>
        <v>0</v>
      </c>
      <c r="BR236" s="247"/>
      <c r="BS236" s="149">
        <f t="shared" si="2308"/>
        <v>0</v>
      </c>
      <c r="BT236" s="247"/>
      <c r="BU236" s="149">
        <f t="shared" si="2309"/>
        <v>0</v>
      </c>
      <c r="BV236" s="247"/>
      <c r="BW236" s="149">
        <f t="shared" si="2310"/>
        <v>0</v>
      </c>
      <c r="BX236" s="247"/>
      <c r="BY236" s="149">
        <f t="shared" si="2311"/>
        <v>0</v>
      </c>
      <c r="BZ236" s="247"/>
      <c r="CA236" s="149">
        <f t="shared" si="2312"/>
        <v>0</v>
      </c>
      <c r="CB236" s="251"/>
      <c r="CC236" s="149">
        <f t="shared" si="2342"/>
        <v>0</v>
      </c>
      <c r="CD236" s="247"/>
      <c r="CE236" s="149">
        <f t="shared" si="2342"/>
        <v>0</v>
      </c>
      <c r="CF236" s="250"/>
      <c r="CG236" s="149">
        <f t="shared" si="2314"/>
        <v>0</v>
      </c>
      <c r="CH236" s="130"/>
      <c r="CI236" s="149">
        <f t="shared" si="2315"/>
        <v>0</v>
      </c>
      <c r="CJ236" s="247"/>
      <c r="CK236" s="149">
        <f t="shared" si="2316"/>
        <v>0</v>
      </c>
      <c r="CL236" s="247"/>
      <c r="CM236" s="149">
        <f t="shared" si="2317"/>
        <v>0</v>
      </c>
      <c r="CN236" s="252"/>
      <c r="CO236" s="149">
        <f t="shared" si="2318"/>
        <v>0</v>
      </c>
      <c r="CP236" s="250"/>
      <c r="CQ236" s="149">
        <f t="shared" si="2319"/>
        <v>0</v>
      </c>
      <c r="CR236" s="247"/>
      <c r="CS236" s="149">
        <f t="shared" si="2319"/>
        <v>0</v>
      </c>
      <c r="CT236" s="247"/>
      <c r="CU236" s="149">
        <f t="shared" si="2320"/>
        <v>0</v>
      </c>
      <c r="CV236" s="250"/>
      <c r="CW236" s="149">
        <f t="shared" si="2321"/>
        <v>0</v>
      </c>
      <c r="CX236" s="250"/>
      <c r="CY236" s="149">
        <f t="shared" si="2322"/>
        <v>0</v>
      </c>
      <c r="CZ236" s="250"/>
      <c r="DA236" s="149">
        <f t="shared" si="2323"/>
        <v>0</v>
      </c>
      <c r="DB236" s="247"/>
      <c r="DC236" s="149">
        <f t="shared" si="2324"/>
        <v>0</v>
      </c>
      <c r="DD236" s="247"/>
      <c r="DE236" s="149">
        <f t="shared" si="2325"/>
        <v>0</v>
      </c>
      <c r="DF236" s="247">
        <v>0</v>
      </c>
      <c r="DG236" s="149">
        <v>0</v>
      </c>
      <c r="DH236" s="250"/>
      <c r="DI236" s="149">
        <f t="shared" si="2326"/>
        <v>0</v>
      </c>
      <c r="DJ236" s="247"/>
      <c r="DK236" s="149">
        <f t="shared" si="2327"/>
        <v>0</v>
      </c>
      <c r="DL236" s="247"/>
      <c r="DM236" s="149">
        <f t="shared" si="2328"/>
        <v>0</v>
      </c>
      <c r="DN236" s="247"/>
      <c r="DO236" s="149">
        <f t="shared" si="2329"/>
        <v>0</v>
      </c>
      <c r="DP236" s="247"/>
      <c r="DQ236" s="149">
        <f t="shared" si="2330"/>
        <v>0</v>
      </c>
      <c r="DR236" s="247"/>
      <c r="DS236" s="149">
        <f t="shared" si="2331"/>
        <v>0</v>
      </c>
      <c r="DT236" s="247"/>
      <c r="DU236" s="149">
        <f t="shared" si="2332"/>
        <v>0</v>
      </c>
      <c r="DV236" s="247"/>
      <c r="DW236" s="149">
        <f t="shared" si="2333"/>
        <v>0</v>
      </c>
      <c r="DX236" s="247"/>
      <c r="DY236" s="149">
        <f t="shared" si="2334"/>
        <v>0</v>
      </c>
      <c r="DZ236" s="247"/>
      <c r="EA236" s="149">
        <f t="shared" si="2335"/>
        <v>0</v>
      </c>
      <c r="EB236" s="247"/>
      <c r="EC236" s="149">
        <f t="shared" si="2336"/>
        <v>0</v>
      </c>
      <c r="ED236" s="247"/>
      <c r="EE236" s="149">
        <f t="shared" si="2337"/>
        <v>0</v>
      </c>
      <c r="EF236" s="247"/>
      <c r="EG236" s="149">
        <f t="shared" si="2338"/>
        <v>0</v>
      </c>
      <c r="EH236" s="247"/>
      <c r="EI236" s="250"/>
      <c r="EJ236" s="247"/>
      <c r="EK236" s="250"/>
      <c r="EL236" s="247"/>
      <c r="EM236" s="149">
        <f t="shared" si="2339"/>
        <v>0</v>
      </c>
      <c r="EN236" s="247"/>
      <c r="EO236" s="149">
        <f t="shared" si="2340"/>
        <v>0</v>
      </c>
      <c r="EP236" s="247"/>
      <c r="EQ236" s="250"/>
      <c r="ER236" s="253"/>
      <c r="ES236" s="253"/>
      <c r="ET236" s="151"/>
      <c r="EU236" s="151"/>
      <c r="EV236" s="151"/>
      <c r="EW236" s="151"/>
      <c r="EX236" s="151"/>
      <c r="EY236" s="151"/>
      <c r="EZ236" s="137">
        <f t="shared" si="2193"/>
        <v>0</v>
      </c>
      <c r="FA236" s="137">
        <f t="shared" si="2193"/>
        <v>0</v>
      </c>
    </row>
    <row r="237" spans="1:157" s="2" customFormat="1" ht="61.5" customHeight="1" x14ac:dyDescent="0.25">
      <c r="A237" s="246"/>
      <c r="B237" s="246">
        <v>189</v>
      </c>
      <c r="C237" s="246" t="s">
        <v>609</v>
      </c>
      <c r="D237" s="290" t="s">
        <v>610</v>
      </c>
      <c r="E237" s="125">
        <v>15030</v>
      </c>
      <c r="F237" s="291">
        <v>150.29</v>
      </c>
      <c r="G237" s="223">
        <v>2.0000000000000001E-4</v>
      </c>
      <c r="H237" s="184">
        <v>1</v>
      </c>
      <c r="I237" s="185"/>
      <c r="J237" s="197">
        <v>1.4</v>
      </c>
      <c r="K237" s="197">
        <v>1.68</v>
      </c>
      <c r="L237" s="197">
        <v>2.23</v>
      </c>
      <c r="M237" s="198">
        <v>2.57</v>
      </c>
      <c r="N237" s="247"/>
      <c r="O237" s="149">
        <f t="shared" si="2341"/>
        <v>0</v>
      </c>
      <c r="P237" s="248"/>
      <c r="Q237" s="149">
        <f t="shared" si="2341"/>
        <v>0</v>
      </c>
      <c r="R237" s="249"/>
      <c r="S237" s="249">
        <v>0</v>
      </c>
      <c r="T237" s="249"/>
      <c r="U237" s="249"/>
      <c r="V237" s="250"/>
      <c r="W237" s="149">
        <f t="shared" si="2287"/>
        <v>0</v>
      </c>
      <c r="X237" s="247"/>
      <c r="Y237" s="149">
        <f t="shared" si="2288"/>
        <v>0</v>
      </c>
      <c r="Z237" s="247"/>
      <c r="AA237" s="149">
        <f t="shared" si="2289"/>
        <v>0</v>
      </c>
      <c r="AB237" s="247"/>
      <c r="AC237" s="149">
        <f t="shared" si="2290"/>
        <v>0</v>
      </c>
      <c r="AD237" s="250"/>
      <c r="AE237" s="149">
        <f t="shared" si="2291"/>
        <v>0</v>
      </c>
      <c r="AF237" s="250"/>
      <c r="AG237" s="149">
        <f t="shared" si="2292"/>
        <v>0</v>
      </c>
      <c r="AH237" s="250"/>
      <c r="AI237" s="149">
        <f t="shared" si="2293"/>
        <v>0</v>
      </c>
      <c r="AJ237" s="250"/>
      <c r="AK237" s="250"/>
      <c r="AL237" s="250"/>
      <c r="AM237" s="250"/>
      <c r="AN237" s="247"/>
      <c r="AO237" s="149">
        <f t="shared" si="2294"/>
        <v>0</v>
      </c>
      <c r="AP237" s="250"/>
      <c r="AQ237" s="149">
        <f t="shared" si="2295"/>
        <v>0</v>
      </c>
      <c r="AR237" s="247"/>
      <c r="AS237" s="149">
        <f t="shared" si="2296"/>
        <v>0</v>
      </c>
      <c r="AT237" s="247"/>
      <c r="AU237" s="149">
        <f t="shared" si="2297"/>
        <v>0</v>
      </c>
      <c r="AV237" s="250"/>
      <c r="AW237" s="149">
        <f t="shared" si="2298"/>
        <v>0</v>
      </c>
      <c r="AX237" s="250"/>
      <c r="AY237" s="149">
        <f t="shared" si="2299"/>
        <v>0</v>
      </c>
      <c r="AZ237" s="247"/>
      <c r="BA237" s="149">
        <f t="shared" si="2300"/>
        <v>0</v>
      </c>
      <c r="BB237" s="247"/>
      <c r="BC237" s="149">
        <f t="shared" si="2301"/>
        <v>0</v>
      </c>
      <c r="BD237" s="247"/>
      <c r="BE237" s="149">
        <f t="shared" si="2302"/>
        <v>0</v>
      </c>
      <c r="BF237" s="247"/>
      <c r="BG237" s="149">
        <f t="shared" si="2303"/>
        <v>0</v>
      </c>
      <c r="BH237" s="247"/>
      <c r="BI237" s="149">
        <f t="shared" si="2304"/>
        <v>0</v>
      </c>
      <c r="BJ237" s="132">
        <v>0</v>
      </c>
      <c r="BK237" s="132">
        <v>0</v>
      </c>
      <c r="BL237" s="247"/>
      <c r="BM237" s="149">
        <f t="shared" si="2305"/>
        <v>0</v>
      </c>
      <c r="BN237" s="247"/>
      <c r="BO237" s="149">
        <f t="shared" si="2306"/>
        <v>0</v>
      </c>
      <c r="BP237" s="247"/>
      <c r="BQ237" s="149">
        <f t="shared" si="2307"/>
        <v>0</v>
      </c>
      <c r="BR237" s="247"/>
      <c r="BS237" s="149">
        <f t="shared" si="2308"/>
        <v>0</v>
      </c>
      <c r="BT237" s="247"/>
      <c r="BU237" s="149">
        <f t="shared" si="2309"/>
        <v>0</v>
      </c>
      <c r="BV237" s="247"/>
      <c r="BW237" s="149">
        <f t="shared" si="2310"/>
        <v>0</v>
      </c>
      <c r="BX237" s="247"/>
      <c r="BY237" s="149">
        <f t="shared" si="2311"/>
        <v>0</v>
      </c>
      <c r="BZ237" s="247"/>
      <c r="CA237" s="149">
        <f t="shared" si="2312"/>
        <v>0</v>
      </c>
      <c r="CB237" s="251"/>
      <c r="CC237" s="149">
        <f t="shared" si="2342"/>
        <v>0</v>
      </c>
      <c r="CD237" s="247"/>
      <c r="CE237" s="149">
        <f t="shared" si="2342"/>
        <v>0</v>
      </c>
      <c r="CF237" s="250"/>
      <c r="CG237" s="149">
        <f t="shared" si="2314"/>
        <v>0</v>
      </c>
      <c r="CH237" s="130"/>
      <c r="CI237" s="149">
        <f t="shared" si="2315"/>
        <v>0</v>
      </c>
      <c r="CJ237" s="247"/>
      <c r="CK237" s="149">
        <f t="shared" si="2316"/>
        <v>0</v>
      </c>
      <c r="CL237" s="247"/>
      <c r="CM237" s="149">
        <f t="shared" si="2317"/>
        <v>0</v>
      </c>
      <c r="CN237" s="252"/>
      <c r="CO237" s="149">
        <f t="shared" si="2318"/>
        <v>0</v>
      </c>
      <c r="CP237" s="250"/>
      <c r="CQ237" s="149">
        <f t="shared" si="2319"/>
        <v>0</v>
      </c>
      <c r="CR237" s="247"/>
      <c r="CS237" s="149">
        <f t="shared" si="2319"/>
        <v>0</v>
      </c>
      <c r="CT237" s="247"/>
      <c r="CU237" s="149">
        <f t="shared" si="2320"/>
        <v>0</v>
      </c>
      <c r="CV237" s="250"/>
      <c r="CW237" s="149">
        <f t="shared" si="2321"/>
        <v>0</v>
      </c>
      <c r="CX237" s="250"/>
      <c r="CY237" s="149">
        <f t="shared" si="2322"/>
        <v>0</v>
      </c>
      <c r="CZ237" s="250"/>
      <c r="DA237" s="149">
        <f t="shared" si="2323"/>
        <v>0</v>
      </c>
      <c r="DB237" s="247"/>
      <c r="DC237" s="149">
        <f t="shared" si="2324"/>
        <v>0</v>
      </c>
      <c r="DD237" s="247"/>
      <c r="DE237" s="149">
        <f t="shared" si="2325"/>
        <v>0</v>
      </c>
      <c r="DF237" s="247">
        <v>0</v>
      </c>
      <c r="DG237" s="149">
        <v>0</v>
      </c>
      <c r="DH237" s="250"/>
      <c r="DI237" s="149">
        <f t="shared" si="2326"/>
        <v>0</v>
      </c>
      <c r="DJ237" s="247"/>
      <c r="DK237" s="149">
        <f t="shared" si="2327"/>
        <v>0</v>
      </c>
      <c r="DL237" s="247"/>
      <c r="DM237" s="149">
        <f t="shared" si="2328"/>
        <v>0</v>
      </c>
      <c r="DN237" s="247"/>
      <c r="DO237" s="149">
        <f t="shared" si="2329"/>
        <v>0</v>
      </c>
      <c r="DP237" s="247"/>
      <c r="DQ237" s="149">
        <f t="shared" si="2330"/>
        <v>0</v>
      </c>
      <c r="DR237" s="247"/>
      <c r="DS237" s="149">
        <f t="shared" si="2331"/>
        <v>0</v>
      </c>
      <c r="DT237" s="247"/>
      <c r="DU237" s="149">
        <f t="shared" si="2332"/>
        <v>0</v>
      </c>
      <c r="DV237" s="247"/>
      <c r="DW237" s="149">
        <f t="shared" si="2333"/>
        <v>0</v>
      </c>
      <c r="DX237" s="247"/>
      <c r="DY237" s="149">
        <f t="shared" si="2334"/>
        <v>0</v>
      </c>
      <c r="DZ237" s="247"/>
      <c r="EA237" s="149">
        <f t="shared" si="2335"/>
        <v>0</v>
      </c>
      <c r="EB237" s="247"/>
      <c r="EC237" s="149">
        <f t="shared" si="2336"/>
        <v>0</v>
      </c>
      <c r="ED237" s="247"/>
      <c r="EE237" s="149">
        <f t="shared" si="2337"/>
        <v>0</v>
      </c>
      <c r="EF237" s="247"/>
      <c r="EG237" s="149">
        <f t="shared" si="2338"/>
        <v>0</v>
      </c>
      <c r="EH237" s="247"/>
      <c r="EI237" s="250"/>
      <c r="EJ237" s="247"/>
      <c r="EK237" s="250"/>
      <c r="EL237" s="247"/>
      <c r="EM237" s="149">
        <f t="shared" si="2339"/>
        <v>0</v>
      </c>
      <c r="EN237" s="247"/>
      <c r="EO237" s="149">
        <f t="shared" si="2340"/>
        <v>0</v>
      </c>
      <c r="EP237" s="247"/>
      <c r="EQ237" s="250"/>
      <c r="ER237" s="253"/>
      <c r="ES237" s="253"/>
      <c r="ET237" s="151"/>
      <c r="EU237" s="151"/>
      <c r="EV237" s="151"/>
      <c r="EW237" s="151"/>
      <c r="EX237" s="151"/>
      <c r="EY237" s="151"/>
      <c r="EZ237" s="137">
        <f t="shared" si="2193"/>
        <v>0</v>
      </c>
      <c r="FA237" s="137">
        <f t="shared" si="2193"/>
        <v>0</v>
      </c>
    </row>
    <row r="238" spans="1:157" s="2" customFormat="1" ht="75" x14ac:dyDescent="0.25">
      <c r="A238" s="246"/>
      <c r="B238" s="246">
        <v>190</v>
      </c>
      <c r="C238" s="246" t="s">
        <v>611</v>
      </c>
      <c r="D238" s="290" t="s">
        <v>612</v>
      </c>
      <c r="E238" s="125">
        <v>15030</v>
      </c>
      <c r="F238" s="291">
        <v>5.07</v>
      </c>
      <c r="G238" s="254"/>
      <c r="H238" s="184">
        <v>1</v>
      </c>
      <c r="I238" s="185"/>
      <c r="J238" s="197">
        <v>1.4</v>
      </c>
      <c r="K238" s="197">
        <v>1.68</v>
      </c>
      <c r="L238" s="197">
        <v>2.23</v>
      </c>
      <c r="M238" s="198">
        <v>2.57</v>
      </c>
      <c r="N238" s="247"/>
      <c r="O238" s="131">
        <f>N238*$E238*$F238*$H238*$J238*O$11</f>
        <v>0</v>
      </c>
      <c r="P238" s="248"/>
      <c r="Q238" s="131">
        <f>P238*$E238*$F238*$H238*$J238*Q$11</f>
        <v>0</v>
      </c>
      <c r="R238" s="255"/>
      <c r="S238" s="255">
        <v>0</v>
      </c>
      <c r="T238" s="255"/>
      <c r="U238" s="255"/>
      <c r="V238" s="250"/>
      <c r="W238" s="131">
        <f>V238*$E238*$F238*$H238*$J238*W$11</f>
        <v>0</v>
      </c>
      <c r="X238" s="247"/>
      <c r="Y238" s="131">
        <f>X238*$E238*$F238*$H238*$J238*Y$11</f>
        <v>0</v>
      </c>
      <c r="Z238" s="247"/>
      <c r="AA238" s="131">
        <f>Z238*$E238*$F238*$H238*$J238*AA$11</f>
        <v>0</v>
      </c>
      <c r="AB238" s="247"/>
      <c r="AC238" s="131">
        <f>AB238*$E238*$F238*$H238*$J238*AC$11</f>
        <v>0</v>
      </c>
      <c r="AD238" s="250"/>
      <c r="AE238" s="131">
        <f>AD238*$E238*$F238*$H238*$J238*AE$11</f>
        <v>0</v>
      </c>
      <c r="AF238" s="250"/>
      <c r="AG238" s="131">
        <f>AF238*$E238*$F238*$H238*$J238*AG$11</f>
        <v>0</v>
      </c>
      <c r="AH238" s="250"/>
      <c r="AI238" s="131">
        <f>AH238*$E238*$F238*$H238*$J238*AI$11</f>
        <v>0</v>
      </c>
      <c r="AJ238" s="250"/>
      <c r="AK238" s="250"/>
      <c r="AL238" s="250"/>
      <c r="AM238" s="250"/>
      <c r="AN238" s="247"/>
      <c r="AO238" s="131">
        <f>AN238*$E238*$F238*$H238*$J238*AO$11</f>
        <v>0</v>
      </c>
      <c r="AP238" s="250"/>
      <c r="AQ238" s="131">
        <f>AP238*$E238*$F238*$H238*$J238*AQ$11</f>
        <v>0</v>
      </c>
      <c r="AR238" s="247"/>
      <c r="AS238" s="131">
        <f>AR238*$E238*$F238*$H238*$J238*AS$11</f>
        <v>0</v>
      </c>
      <c r="AT238" s="247"/>
      <c r="AU238" s="131">
        <f>AT238*$E238*$F238*$H238*$J238*AU$11</f>
        <v>0</v>
      </c>
      <c r="AV238" s="250"/>
      <c r="AW238" s="131">
        <f>AV238*$E238*$F238*$H238*$J238*AW$11</f>
        <v>0</v>
      </c>
      <c r="AX238" s="250"/>
      <c r="AY238" s="131">
        <f>AX238*$E238*$F238*$H238*$J238*AY$11</f>
        <v>0</v>
      </c>
      <c r="AZ238" s="247"/>
      <c r="BA238" s="131">
        <f>AZ238*$E238*$F238*$H238*$J238*BA$11</f>
        <v>0</v>
      </c>
      <c r="BB238" s="247"/>
      <c r="BC238" s="131">
        <f>BB238*$E238*$F238*$H238*$J238*BC$11</f>
        <v>0</v>
      </c>
      <c r="BD238" s="247"/>
      <c r="BE238" s="131">
        <f>BD238*$E238*$F238*$H238*$J238*BE$11</f>
        <v>0</v>
      </c>
      <c r="BF238" s="247"/>
      <c r="BG238" s="131">
        <f>BF238*$E238*$F238*$H238*$J238*BG$11</f>
        <v>0</v>
      </c>
      <c r="BH238" s="247"/>
      <c r="BI238" s="131">
        <f>BH238*$E238*$F238*$H238*$J238*BI$11</f>
        <v>0</v>
      </c>
      <c r="BJ238" s="132">
        <v>0</v>
      </c>
      <c r="BK238" s="132">
        <v>0</v>
      </c>
      <c r="BL238" s="247"/>
      <c r="BM238" s="131">
        <f>BL238*$E238*$F238*$H238*$J238*BM$11</f>
        <v>0</v>
      </c>
      <c r="BN238" s="247"/>
      <c r="BO238" s="131">
        <f>BN238*$E238*$F238*$H238*$J238*BO$11</f>
        <v>0</v>
      </c>
      <c r="BP238" s="247"/>
      <c r="BQ238" s="131">
        <f>BP238*$E238*$F238*$H238*$J238*BQ$11</f>
        <v>0</v>
      </c>
      <c r="BR238" s="247"/>
      <c r="BS238" s="131">
        <f>BR238*$E238*$F238*$H238*$J238*BS$11</f>
        <v>0</v>
      </c>
      <c r="BT238" s="247"/>
      <c r="BU238" s="131">
        <f>BT238*$E238*$F238*$H238*$J238*BU$11</f>
        <v>0</v>
      </c>
      <c r="BV238" s="247"/>
      <c r="BW238" s="131">
        <f>BV238*$E238*$F238*$H238*$J238*BW$11</f>
        <v>0</v>
      </c>
      <c r="BX238" s="247"/>
      <c r="BY238" s="131">
        <f>BX238*$E238*$F238*$H238*$J238*BY$11</f>
        <v>0</v>
      </c>
      <c r="BZ238" s="247"/>
      <c r="CA238" s="131">
        <f>BZ238*$E238*$F238*$H238*$J238*CA$11</f>
        <v>0</v>
      </c>
      <c r="CB238" s="251"/>
      <c r="CC238" s="131">
        <f>CB238*$E238*$F238*$H238*$J238*CC$11</f>
        <v>0</v>
      </c>
      <c r="CD238" s="247"/>
      <c r="CE238" s="131">
        <f>CD238*$E238*$F238*$H238*$J238*CE$11</f>
        <v>0</v>
      </c>
      <c r="CF238" s="250"/>
      <c r="CG238" s="131">
        <f>CF238*$E238*$F238*$H238*$J238*CG$11</f>
        <v>0</v>
      </c>
      <c r="CH238" s="130"/>
      <c r="CI238" s="131">
        <f>CH238*$E238*$F238*$H238*$J238*CI$11</f>
        <v>0</v>
      </c>
      <c r="CJ238" s="247"/>
      <c r="CK238" s="131">
        <f>CJ238*$E238*$F238*$H238*$J238*CK$11</f>
        <v>0</v>
      </c>
      <c r="CL238" s="247"/>
      <c r="CM238" s="131">
        <f>CL238*$E238*$F238*$H238*$J238*CM$11</f>
        <v>0</v>
      </c>
      <c r="CN238" s="252"/>
      <c r="CO238" s="131">
        <f>CN238*$E238*$F238*$H238*$J238*CO$11</f>
        <v>0</v>
      </c>
      <c r="CP238" s="250"/>
      <c r="CQ238" s="135">
        <f>SUM(CP238*$E238*$F238*$H238*$K238*$CQ$11)</f>
        <v>0</v>
      </c>
      <c r="CR238" s="247"/>
      <c r="CS238" s="135">
        <f>SUM(CR238*$E238*$F238*$H238*$K238*$CQ$11)</f>
        <v>0</v>
      </c>
      <c r="CT238" s="247"/>
      <c r="CU238" s="135">
        <f t="shared" ref="CU238" si="2343">SUM(CT238*$E238*$F238*$H238*$K238*$CQ$11)</f>
        <v>0</v>
      </c>
      <c r="CV238" s="250"/>
      <c r="CW238" s="135">
        <f t="shared" ref="CW238" si="2344">SUM(CV238*$E238*$F238*$H238*$K238*$CQ$11)</f>
        <v>0</v>
      </c>
      <c r="CX238" s="250"/>
      <c r="CY238" s="135">
        <f t="shared" ref="CY238" si="2345">SUM(CX238*$E238*$F238*$H238*$K238*$CQ$11)</f>
        <v>0</v>
      </c>
      <c r="CZ238" s="250"/>
      <c r="DA238" s="135">
        <f t="shared" ref="DA238" si="2346">SUM(CZ238*$E238*$F238*$H238*$K238*$CQ$11)</f>
        <v>0</v>
      </c>
      <c r="DB238" s="247"/>
      <c r="DC238" s="135">
        <f t="shared" ref="DC238" si="2347">SUM(DB238*$E238*$F238*$H238*$K238*$CQ$11)</f>
        <v>0</v>
      </c>
      <c r="DD238" s="247"/>
      <c r="DE238" s="135">
        <f t="shared" ref="DE238" si="2348">SUM(DD238*$E238*$F238*$H238*$K238*$CQ$11)</f>
        <v>0</v>
      </c>
      <c r="DF238" s="247">
        <v>0</v>
      </c>
      <c r="DG238" s="135">
        <v>0</v>
      </c>
      <c r="DH238" s="250"/>
      <c r="DI238" s="135">
        <f t="shared" ref="DI238" si="2349">SUM(DH238*$E238*$F238*$H238*$K238*$CQ$11)</f>
        <v>0</v>
      </c>
      <c r="DJ238" s="247"/>
      <c r="DK238" s="135">
        <f t="shared" ref="DK238" si="2350">SUM(DJ238*$E238*$F238*$H238*$K238*$CQ$11)</f>
        <v>0</v>
      </c>
      <c r="DL238" s="247"/>
      <c r="DM238" s="135">
        <f t="shared" ref="DM238" si="2351">SUM(DL238*$E238*$F238*$H238*$K238*$CQ$11)</f>
        <v>0</v>
      </c>
      <c r="DN238" s="247"/>
      <c r="DO238" s="135">
        <f t="shared" ref="DO238" si="2352">SUM(DN238*$E238*$F238*$H238*$K238*$CQ$11)</f>
        <v>0</v>
      </c>
      <c r="DP238" s="247"/>
      <c r="DQ238" s="135">
        <f t="shared" ref="DQ238" si="2353">SUM(DP238*$E238*$F238*$H238*$K238*$CQ$11)</f>
        <v>0</v>
      </c>
      <c r="DR238" s="247"/>
      <c r="DS238" s="135">
        <f t="shared" ref="DS238" si="2354">SUM(DR238*$E238*$F238*$H238*$K238*$CQ$11)</f>
        <v>0</v>
      </c>
      <c r="DT238" s="247"/>
      <c r="DU238" s="135">
        <f t="shared" ref="DU238" si="2355">SUM(DT238*$E238*$F238*$H238*$K238*$CQ$11)</f>
        <v>0</v>
      </c>
      <c r="DV238" s="247"/>
      <c r="DW238" s="135">
        <f t="shared" ref="DW238" si="2356">SUM(DV238*$E238*$F238*$H238*$K238*$CQ$11)</f>
        <v>0</v>
      </c>
      <c r="DX238" s="247"/>
      <c r="DY238" s="135">
        <f t="shared" ref="DY238" si="2357">SUM(DX238*$E238*$F238*$H238*$K238*$CQ$11)</f>
        <v>0</v>
      </c>
      <c r="DZ238" s="247"/>
      <c r="EA238" s="135">
        <f>SUM(DZ238*$E238*$F238*$H238*$L238*EC$11)</f>
        <v>0</v>
      </c>
      <c r="EB238" s="247"/>
      <c r="EC238" s="135">
        <f>SUM(EB238*$E238*$F238*$H238*$M238*EC$11)</f>
        <v>0</v>
      </c>
      <c r="ED238" s="247"/>
      <c r="EE238" s="131">
        <f>ED238*$E238*$F238*$H238*$J238*EE$11</f>
        <v>0</v>
      </c>
      <c r="EF238" s="247"/>
      <c r="EG238" s="131">
        <f>EF238*$E238*$F238*$H238*$J238*EG$11</f>
        <v>0</v>
      </c>
      <c r="EH238" s="247"/>
      <c r="EI238" s="250"/>
      <c r="EJ238" s="247"/>
      <c r="EK238" s="250"/>
      <c r="EL238" s="247"/>
      <c r="EM238" s="131">
        <f>EL238*$E238*$F238*$H238*$J238*EM$11</f>
        <v>0</v>
      </c>
      <c r="EN238" s="247"/>
      <c r="EO238" s="131">
        <f>EN238*$E238*$F238*$H238*$J238*EO$11</f>
        <v>0</v>
      </c>
      <c r="EP238" s="247"/>
      <c r="EQ238" s="250"/>
      <c r="ER238" s="253"/>
      <c r="ES238" s="253"/>
      <c r="ET238" s="151"/>
      <c r="EU238" s="151"/>
      <c r="EV238" s="151"/>
      <c r="EW238" s="151"/>
      <c r="EX238" s="151"/>
      <c r="EY238" s="151"/>
      <c r="EZ238" s="137">
        <f t="shared" si="2193"/>
        <v>0</v>
      </c>
      <c r="FA238" s="137">
        <f t="shared" si="2193"/>
        <v>0</v>
      </c>
    </row>
    <row r="239" spans="1:157" ht="15" customHeight="1" x14ac:dyDescent="0.25">
      <c r="A239" s="256">
        <v>37</v>
      </c>
      <c r="B239" s="256"/>
      <c r="C239" s="257" t="s">
        <v>613</v>
      </c>
      <c r="D239" s="258" t="s">
        <v>614</v>
      </c>
      <c r="E239" s="125">
        <v>15030</v>
      </c>
      <c r="F239" s="259"/>
      <c r="G239" s="260"/>
      <c r="H239" s="261"/>
      <c r="I239" s="262"/>
      <c r="J239" s="263">
        <v>1.4</v>
      </c>
      <c r="K239" s="263">
        <v>1.68</v>
      </c>
      <c r="L239" s="263">
        <v>2.23</v>
      </c>
      <c r="M239" s="264">
        <v>2.57</v>
      </c>
      <c r="N239" s="265">
        <f t="shared" ref="N239:AD239" si="2358">SUM(N240:N255)</f>
        <v>0</v>
      </c>
      <c r="O239" s="265">
        <f t="shared" si="2358"/>
        <v>0</v>
      </c>
      <c r="P239" s="265">
        <f t="shared" si="2358"/>
        <v>0</v>
      </c>
      <c r="Q239" s="265">
        <f t="shared" ref="Q239" si="2359">SUM(Q240:Q255)</f>
        <v>0</v>
      </c>
      <c r="R239" s="265">
        <v>0</v>
      </c>
      <c r="S239" s="265">
        <v>0</v>
      </c>
      <c r="T239" s="265">
        <v>0</v>
      </c>
      <c r="U239" s="265">
        <v>0</v>
      </c>
      <c r="V239" s="265">
        <f t="shared" si="2358"/>
        <v>0</v>
      </c>
      <c r="W239" s="265">
        <f t="shared" ref="W239" si="2360">SUM(W240:W255)</f>
        <v>0</v>
      </c>
      <c r="X239" s="265">
        <f t="shared" si="2358"/>
        <v>0</v>
      </c>
      <c r="Y239" s="265">
        <f t="shared" ref="Y239" si="2361">SUM(Y240:Y255)</f>
        <v>0</v>
      </c>
      <c r="Z239" s="265">
        <f t="shared" si="2358"/>
        <v>0</v>
      </c>
      <c r="AA239" s="265">
        <f t="shared" ref="AA239" si="2362">SUM(AA240:AA255)</f>
        <v>0</v>
      </c>
      <c r="AB239" s="265">
        <f t="shared" si="2358"/>
        <v>0</v>
      </c>
      <c r="AC239" s="265">
        <f t="shared" ref="AC239" si="2363">SUM(AC240:AC255)</f>
        <v>0</v>
      </c>
      <c r="AD239" s="265">
        <f t="shared" si="2358"/>
        <v>0</v>
      </c>
      <c r="AE239" s="265">
        <f t="shared" ref="AE239:CP239" si="2364">SUM(AE240:AE255)</f>
        <v>0</v>
      </c>
      <c r="AF239" s="265">
        <f t="shared" si="2364"/>
        <v>0</v>
      </c>
      <c r="AG239" s="265">
        <f t="shared" si="2364"/>
        <v>0</v>
      </c>
      <c r="AH239" s="265">
        <f t="shared" si="2364"/>
        <v>0</v>
      </c>
      <c r="AI239" s="265">
        <f t="shared" si="2364"/>
        <v>0</v>
      </c>
      <c r="AJ239" s="265">
        <f t="shared" si="2364"/>
        <v>0</v>
      </c>
      <c r="AK239" s="265">
        <f t="shared" si="2364"/>
        <v>0</v>
      </c>
      <c r="AL239" s="265">
        <f t="shared" si="2364"/>
        <v>0</v>
      </c>
      <c r="AM239" s="265">
        <f t="shared" si="2364"/>
        <v>0</v>
      </c>
      <c r="AN239" s="265">
        <f t="shared" si="2364"/>
        <v>0</v>
      </c>
      <c r="AO239" s="265">
        <f t="shared" si="2364"/>
        <v>0</v>
      </c>
      <c r="AP239" s="265">
        <f t="shared" si="2364"/>
        <v>0</v>
      </c>
      <c r="AQ239" s="265">
        <f t="shared" si="2364"/>
        <v>0</v>
      </c>
      <c r="AR239" s="265">
        <f t="shared" si="2364"/>
        <v>0</v>
      </c>
      <c r="AS239" s="265">
        <f t="shared" si="2364"/>
        <v>0</v>
      </c>
      <c r="AT239" s="265">
        <f t="shared" si="2364"/>
        <v>0</v>
      </c>
      <c r="AU239" s="265">
        <f t="shared" si="2364"/>
        <v>0</v>
      </c>
      <c r="AV239" s="265">
        <f t="shared" si="2364"/>
        <v>0</v>
      </c>
      <c r="AW239" s="265">
        <f t="shared" si="2364"/>
        <v>0</v>
      </c>
      <c r="AX239" s="265">
        <f t="shared" si="2364"/>
        <v>0</v>
      </c>
      <c r="AY239" s="265">
        <f t="shared" si="2364"/>
        <v>0</v>
      </c>
      <c r="AZ239" s="265">
        <f t="shared" si="2364"/>
        <v>0</v>
      </c>
      <c r="BA239" s="265">
        <f t="shared" si="2364"/>
        <v>0</v>
      </c>
      <c r="BB239" s="265">
        <f t="shared" si="2364"/>
        <v>0</v>
      </c>
      <c r="BC239" s="265">
        <f t="shared" si="2364"/>
        <v>0</v>
      </c>
      <c r="BD239" s="265">
        <f t="shared" si="2364"/>
        <v>0</v>
      </c>
      <c r="BE239" s="265">
        <f t="shared" si="2364"/>
        <v>0</v>
      </c>
      <c r="BF239" s="265">
        <f t="shared" si="2364"/>
        <v>0</v>
      </c>
      <c r="BG239" s="265">
        <f t="shared" si="2364"/>
        <v>0</v>
      </c>
      <c r="BH239" s="265">
        <f t="shared" si="2364"/>
        <v>0</v>
      </c>
      <c r="BI239" s="265">
        <f t="shared" si="2364"/>
        <v>0</v>
      </c>
      <c r="BJ239" s="206">
        <v>0</v>
      </c>
      <c r="BK239" s="206">
        <v>0</v>
      </c>
      <c r="BL239" s="265">
        <f t="shared" si="2364"/>
        <v>0</v>
      </c>
      <c r="BM239" s="265">
        <f t="shared" si="2364"/>
        <v>0</v>
      </c>
      <c r="BN239" s="265">
        <f t="shared" si="2364"/>
        <v>0</v>
      </c>
      <c r="BO239" s="265">
        <f t="shared" si="2364"/>
        <v>0</v>
      </c>
      <c r="BP239" s="265">
        <f t="shared" si="2364"/>
        <v>0</v>
      </c>
      <c r="BQ239" s="265">
        <f t="shared" si="2364"/>
        <v>0</v>
      </c>
      <c r="BR239" s="265">
        <f t="shared" si="2364"/>
        <v>0</v>
      </c>
      <c r="BS239" s="265">
        <f t="shared" si="2364"/>
        <v>0</v>
      </c>
      <c r="BT239" s="265">
        <f t="shared" si="2364"/>
        <v>0</v>
      </c>
      <c r="BU239" s="265">
        <f t="shared" si="2364"/>
        <v>0</v>
      </c>
      <c r="BV239" s="265">
        <f t="shared" si="2364"/>
        <v>0</v>
      </c>
      <c r="BW239" s="265">
        <f t="shared" si="2364"/>
        <v>0</v>
      </c>
      <c r="BX239" s="265">
        <f t="shared" si="2364"/>
        <v>0</v>
      </c>
      <c r="BY239" s="265">
        <f t="shared" si="2364"/>
        <v>0</v>
      </c>
      <c r="BZ239" s="265">
        <f t="shared" si="2364"/>
        <v>0</v>
      </c>
      <c r="CA239" s="265">
        <f t="shared" si="2364"/>
        <v>0</v>
      </c>
      <c r="CB239" s="265">
        <f t="shared" si="2364"/>
        <v>0</v>
      </c>
      <c r="CC239" s="265">
        <f t="shared" si="2364"/>
        <v>0</v>
      </c>
      <c r="CD239" s="265">
        <f t="shared" si="2364"/>
        <v>0</v>
      </c>
      <c r="CE239" s="265">
        <f t="shared" si="2364"/>
        <v>0</v>
      </c>
      <c r="CF239" s="265">
        <f t="shared" si="2364"/>
        <v>0</v>
      </c>
      <c r="CG239" s="265">
        <f t="shared" si="2364"/>
        <v>0</v>
      </c>
      <c r="CH239" s="265">
        <f t="shared" si="2364"/>
        <v>0</v>
      </c>
      <c r="CI239" s="265">
        <f t="shared" si="2364"/>
        <v>0</v>
      </c>
      <c r="CJ239" s="265">
        <f t="shared" si="2364"/>
        <v>0</v>
      </c>
      <c r="CK239" s="265">
        <f t="shared" si="2364"/>
        <v>0</v>
      </c>
      <c r="CL239" s="265">
        <f t="shared" si="2364"/>
        <v>0</v>
      </c>
      <c r="CM239" s="265">
        <f t="shared" si="2364"/>
        <v>0</v>
      </c>
      <c r="CN239" s="265">
        <f t="shared" si="2364"/>
        <v>0</v>
      </c>
      <c r="CO239" s="265">
        <f t="shared" si="2364"/>
        <v>0</v>
      </c>
      <c r="CP239" s="265">
        <f t="shared" si="2364"/>
        <v>0</v>
      </c>
      <c r="CQ239" s="265">
        <f t="shared" ref="CQ239:FA239" si="2365">SUM(CQ240:CQ255)</f>
        <v>0</v>
      </c>
      <c r="CR239" s="265">
        <f t="shared" si="2365"/>
        <v>0</v>
      </c>
      <c r="CS239" s="265">
        <f t="shared" si="2365"/>
        <v>0</v>
      </c>
      <c r="CT239" s="265">
        <f t="shared" si="2365"/>
        <v>0</v>
      </c>
      <c r="CU239" s="265">
        <f t="shared" si="2365"/>
        <v>0</v>
      </c>
      <c r="CV239" s="265">
        <f t="shared" si="2365"/>
        <v>0</v>
      </c>
      <c r="CW239" s="265">
        <f t="shared" si="2365"/>
        <v>0</v>
      </c>
      <c r="CX239" s="265">
        <f t="shared" si="2365"/>
        <v>0</v>
      </c>
      <c r="CY239" s="265">
        <f t="shared" si="2365"/>
        <v>0</v>
      </c>
      <c r="CZ239" s="265">
        <f t="shared" si="2365"/>
        <v>0</v>
      </c>
      <c r="DA239" s="265">
        <f t="shared" si="2365"/>
        <v>0</v>
      </c>
      <c r="DB239" s="265">
        <f t="shared" si="2365"/>
        <v>0</v>
      </c>
      <c r="DC239" s="265">
        <f t="shared" si="2365"/>
        <v>0</v>
      </c>
      <c r="DD239" s="265">
        <f t="shared" si="2365"/>
        <v>0</v>
      </c>
      <c r="DE239" s="265">
        <f t="shared" si="2365"/>
        <v>0</v>
      </c>
      <c r="DF239" s="265">
        <v>0</v>
      </c>
      <c r="DG239" s="265">
        <v>0</v>
      </c>
      <c r="DH239" s="265">
        <f t="shared" si="2365"/>
        <v>0</v>
      </c>
      <c r="DI239" s="265">
        <f t="shared" si="2365"/>
        <v>0</v>
      </c>
      <c r="DJ239" s="265">
        <f t="shared" si="2365"/>
        <v>0</v>
      </c>
      <c r="DK239" s="265">
        <f t="shared" si="2365"/>
        <v>0</v>
      </c>
      <c r="DL239" s="265">
        <f t="shared" si="2365"/>
        <v>0</v>
      </c>
      <c r="DM239" s="265">
        <f t="shared" si="2365"/>
        <v>0</v>
      </c>
      <c r="DN239" s="265">
        <f t="shared" si="2365"/>
        <v>0</v>
      </c>
      <c r="DO239" s="265">
        <f t="shared" si="2365"/>
        <v>0</v>
      </c>
      <c r="DP239" s="265">
        <f t="shared" si="2365"/>
        <v>0</v>
      </c>
      <c r="DQ239" s="265">
        <f t="shared" si="2365"/>
        <v>0</v>
      </c>
      <c r="DR239" s="265">
        <f t="shared" si="2365"/>
        <v>0</v>
      </c>
      <c r="DS239" s="265">
        <f t="shared" si="2365"/>
        <v>0</v>
      </c>
      <c r="DT239" s="265">
        <f t="shared" si="2365"/>
        <v>10</v>
      </c>
      <c r="DU239" s="265">
        <f t="shared" si="2365"/>
        <v>383806.07999999996</v>
      </c>
      <c r="DV239" s="265">
        <f t="shared" si="2365"/>
        <v>0</v>
      </c>
      <c r="DW239" s="265">
        <f t="shared" si="2365"/>
        <v>0</v>
      </c>
      <c r="DX239" s="265">
        <f t="shared" si="2365"/>
        <v>0</v>
      </c>
      <c r="DY239" s="265">
        <f t="shared" si="2365"/>
        <v>0</v>
      </c>
      <c r="DZ239" s="265">
        <f t="shared" si="2365"/>
        <v>0</v>
      </c>
      <c r="EA239" s="265">
        <f t="shared" si="2365"/>
        <v>0</v>
      </c>
      <c r="EB239" s="265">
        <f t="shared" si="2365"/>
        <v>0</v>
      </c>
      <c r="EC239" s="265">
        <f t="shared" si="2365"/>
        <v>0</v>
      </c>
      <c r="ED239" s="265">
        <f t="shared" si="2365"/>
        <v>0</v>
      </c>
      <c r="EE239" s="265">
        <f t="shared" si="2365"/>
        <v>0</v>
      </c>
      <c r="EF239" s="265">
        <f t="shared" si="2365"/>
        <v>0</v>
      </c>
      <c r="EG239" s="265">
        <f t="shared" si="2365"/>
        <v>0</v>
      </c>
      <c r="EH239" s="265">
        <f t="shared" si="2365"/>
        <v>0</v>
      </c>
      <c r="EI239" s="265">
        <f t="shared" si="2365"/>
        <v>0</v>
      </c>
      <c r="EJ239" s="265">
        <f t="shared" si="2365"/>
        <v>0</v>
      </c>
      <c r="EK239" s="265">
        <f t="shared" si="2365"/>
        <v>0</v>
      </c>
      <c r="EL239" s="265">
        <f t="shared" si="2365"/>
        <v>0</v>
      </c>
      <c r="EM239" s="266">
        <f t="shared" si="2365"/>
        <v>0</v>
      </c>
      <c r="EN239" s="266">
        <f t="shared" si="2365"/>
        <v>2717</v>
      </c>
      <c r="EO239" s="266">
        <f t="shared" si="2365"/>
        <v>90287013.599999994</v>
      </c>
      <c r="EP239" s="265">
        <f t="shared" si="2365"/>
        <v>0</v>
      </c>
      <c r="EQ239" s="265">
        <f t="shared" si="2365"/>
        <v>0</v>
      </c>
      <c r="ER239" s="265">
        <f t="shared" si="2365"/>
        <v>0</v>
      </c>
      <c r="ES239" s="265">
        <f t="shared" si="2365"/>
        <v>0</v>
      </c>
      <c r="ET239" s="265">
        <f t="shared" si="2365"/>
        <v>0</v>
      </c>
      <c r="EU239" s="265">
        <f t="shared" si="2365"/>
        <v>0</v>
      </c>
      <c r="EV239" s="265">
        <f t="shared" si="2365"/>
        <v>0</v>
      </c>
      <c r="EW239" s="265">
        <f t="shared" si="2365"/>
        <v>0</v>
      </c>
      <c r="EX239" s="265"/>
      <c r="EY239" s="265"/>
      <c r="EZ239" s="265">
        <f t="shared" si="2365"/>
        <v>2727</v>
      </c>
      <c r="FA239" s="265">
        <f t="shared" si="2365"/>
        <v>90670819.679999992</v>
      </c>
    </row>
    <row r="240" spans="1:157" s="12" customFormat="1" ht="45" customHeight="1" x14ac:dyDescent="0.25">
      <c r="A240" s="122"/>
      <c r="B240" s="122">
        <v>191</v>
      </c>
      <c r="C240" s="123" t="s">
        <v>615</v>
      </c>
      <c r="D240" s="267" t="s">
        <v>616</v>
      </c>
      <c r="E240" s="125">
        <v>15030</v>
      </c>
      <c r="F240" s="225">
        <v>1.98</v>
      </c>
      <c r="G240" s="127"/>
      <c r="H240" s="128">
        <v>1</v>
      </c>
      <c r="I240" s="128"/>
      <c r="J240" s="129">
        <v>1.4</v>
      </c>
      <c r="K240" s="129">
        <v>1.68</v>
      </c>
      <c r="L240" s="129">
        <v>2.23</v>
      </c>
      <c r="M240" s="129">
        <v>2.57</v>
      </c>
      <c r="N240" s="244"/>
      <c r="O240" s="131">
        <f t="shared" ref="O240:Q255" si="2366">N240*$E240*$F240*$H240*$J240*O$11</f>
        <v>0</v>
      </c>
      <c r="P240" s="244"/>
      <c r="Q240" s="131">
        <f t="shared" si="2366"/>
        <v>0</v>
      </c>
      <c r="R240" s="131"/>
      <c r="S240" s="131">
        <v>0</v>
      </c>
      <c r="T240" s="131"/>
      <c r="U240" s="131"/>
      <c r="V240" s="244"/>
      <c r="W240" s="131">
        <f t="shared" ref="W240:W255" si="2367">V240*$E240*$F240*$H240*$J240*W$11</f>
        <v>0</v>
      </c>
      <c r="X240" s="244"/>
      <c r="Y240" s="131">
        <f t="shared" ref="Y240:Y255" si="2368">X240*$E240*$F240*$H240*$J240*Y$11</f>
        <v>0</v>
      </c>
      <c r="Z240" s="244"/>
      <c r="AA240" s="131">
        <f t="shared" ref="AA240:AA255" si="2369">Z240*$E240*$F240*$H240*$J240*AA$11</f>
        <v>0</v>
      </c>
      <c r="AB240" s="244"/>
      <c r="AC240" s="131">
        <f t="shared" ref="AC240:AC255" si="2370">AB240*$E240*$F240*$H240*$J240*AC$11</f>
        <v>0</v>
      </c>
      <c r="AD240" s="244"/>
      <c r="AE240" s="131">
        <f t="shared" ref="AE240:AE255" si="2371">AD240*$E240*$F240*$H240*$J240*AE$11</f>
        <v>0</v>
      </c>
      <c r="AF240" s="132"/>
      <c r="AG240" s="131">
        <f t="shared" ref="AG240:AG255" si="2372">AF240*$E240*$F240*$H240*$J240*AG$11</f>
        <v>0</v>
      </c>
      <c r="AH240" s="244"/>
      <c r="AI240" s="131">
        <f t="shared" ref="AI240:AI255" si="2373">AH240*$E240*$F240*$H240*$J240*AI$11</f>
        <v>0</v>
      </c>
      <c r="AJ240" s="244"/>
      <c r="AK240" s="132"/>
      <c r="AL240" s="132"/>
      <c r="AM240" s="132">
        <v>0</v>
      </c>
      <c r="AN240" s="244"/>
      <c r="AO240" s="131">
        <f t="shared" ref="AO240:AO255" si="2374">AN240*$E240*$F240*$H240*$J240*AO$11</f>
        <v>0</v>
      </c>
      <c r="AP240" s="268"/>
      <c r="AQ240" s="131">
        <f t="shared" ref="AQ240:AQ255" si="2375">AP240*$E240*$F240*$H240*$J240*AQ$11</f>
        <v>0</v>
      </c>
      <c r="AR240" s="244"/>
      <c r="AS240" s="131">
        <f t="shared" ref="AS240:AS255" si="2376">AR240*$E240*$F240*$H240*$J240*AS$11</f>
        <v>0</v>
      </c>
      <c r="AT240" s="244"/>
      <c r="AU240" s="131">
        <f t="shared" ref="AU240:AU255" si="2377">AT240*$E240*$F240*$H240*$J240*AU$11</f>
        <v>0</v>
      </c>
      <c r="AV240" s="244"/>
      <c r="AW240" s="131">
        <f t="shared" ref="AW240:AW255" si="2378">AV240*$E240*$F240*$H240*$J240*AW$11</f>
        <v>0</v>
      </c>
      <c r="AX240" s="244"/>
      <c r="AY240" s="131">
        <f t="shared" ref="AY240:AY255" si="2379">AX240*$E240*$F240*$H240*$J240*AY$11</f>
        <v>0</v>
      </c>
      <c r="AZ240" s="244"/>
      <c r="BA240" s="131">
        <f t="shared" ref="BA240:BA255" si="2380">AZ240*$E240*$F240*$H240*$J240*BA$11</f>
        <v>0</v>
      </c>
      <c r="BB240" s="244"/>
      <c r="BC240" s="131">
        <f t="shared" ref="BC240:BC255" si="2381">BB240*$E240*$F240*$H240*$J240*BC$11</f>
        <v>0</v>
      </c>
      <c r="BD240" s="244"/>
      <c r="BE240" s="131">
        <f t="shared" ref="BE240:BE255" si="2382">BD240*$E240*$F240*$H240*$J240*BE$11</f>
        <v>0</v>
      </c>
      <c r="BF240" s="244"/>
      <c r="BG240" s="131">
        <f t="shared" ref="BG240:BG255" si="2383">BF240*$E240*$F240*$H240*$J240*BG$11</f>
        <v>0</v>
      </c>
      <c r="BH240" s="244"/>
      <c r="BI240" s="131">
        <f t="shared" ref="BI240:BI255" si="2384">BH240*$E240*$F240*$H240*$J240*BI$11</f>
        <v>0</v>
      </c>
      <c r="BJ240" s="132">
        <v>0</v>
      </c>
      <c r="BK240" s="132">
        <v>0</v>
      </c>
      <c r="BL240" s="244"/>
      <c r="BM240" s="131">
        <f t="shared" ref="BM240:BM255" si="2385">BL240*$E240*$F240*$H240*$J240*BM$11</f>
        <v>0</v>
      </c>
      <c r="BN240" s="244"/>
      <c r="BO240" s="131">
        <f t="shared" ref="BO240:BO255" si="2386">BN240*$E240*$F240*$H240*$J240*BO$11</f>
        <v>0</v>
      </c>
      <c r="BP240" s="244"/>
      <c r="BQ240" s="131">
        <f t="shared" ref="BQ240:BQ255" si="2387">BP240*$E240*$F240*$H240*$J240*BQ$11</f>
        <v>0</v>
      </c>
      <c r="BR240" s="244"/>
      <c r="BS240" s="131">
        <f t="shared" ref="BS240:BS255" si="2388">BR240*$E240*$F240*$H240*$J240*BS$11</f>
        <v>0</v>
      </c>
      <c r="BT240" s="244"/>
      <c r="BU240" s="131">
        <f t="shared" ref="BU240:BU255" si="2389">BT240*$E240*$F240*$H240*$J240*BU$11</f>
        <v>0</v>
      </c>
      <c r="BV240" s="244"/>
      <c r="BW240" s="131">
        <f t="shared" ref="BW240:BW255" si="2390">BV240*$E240*$F240*$H240*$J240*BW$11</f>
        <v>0</v>
      </c>
      <c r="BX240" s="244"/>
      <c r="BY240" s="131">
        <f t="shared" ref="BY240:BY255" si="2391">BX240*$E240*$F240*$H240*$J240*BY$11</f>
        <v>0</v>
      </c>
      <c r="BZ240" s="244"/>
      <c r="CA240" s="131">
        <f t="shared" ref="CA240:CA255" si="2392">BZ240*$E240*$F240*$H240*$J240*CA$11</f>
        <v>0</v>
      </c>
      <c r="CB240" s="269"/>
      <c r="CC240" s="131">
        <f t="shared" ref="CC240:CE255" si="2393">CB240*$E240*$F240*$H240*$J240*CC$11</f>
        <v>0</v>
      </c>
      <c r="CD240" s="244"/>
      <c r="CE240" s="131">
        <f t="shared" si="2393"/>
        <v>0</v>
      </c>
      <c r="CF240" s="244"/>
      <c r="CG240" s="131">
        <f t="shared" ref="CG240:CG255" si="2394">CF240*$E240*$F240*$H240*$J240*CG$11</f>
        <v>0</v>
      </c>
      <c r="CH240" s="130"/>
      <c r="CI240" s="131">
        <f t="shared" ref="CI240:CI255" si="2395">CH240*$E240*$F240*$H240*$J240*CI$11</f>
        <v>0</v>
      </c>
      <c r="CJ240" s="244"/>
      <c r="CK240" s="131">
        <f t="shared" ref="CK240:CK255" si="2396">CJ240*$E240*$F240*$H240*$J240*CK$11</f>
        <v>0</v>
      </c>
      <c r="CL240" s="244"/>
      <c r="CM240" s="131">
        <f t="shared" ref="CM240:CM255" si="2397">CL240*$E240*$F240*$H240*$J240*CM$11</f>
        <v>0</v>
      </c>
      <c r="CN240" s="244"/>
      <c r="CO240" s="131">
        <f t="shared" ref="CO240:CO255" si="2398">CN240*$E240*$F240*$H240*$J240*CO$11</f>
        <v>0</v>
      </c>
      <c r="CP240" s="244"/>
      <c r="CQ240" s="135">
        <f t="shared" ref="CQ240:CQ255" si="2399">SUM(CP240*$E240*$F240*$H240*$K240*$CQ$11)</f>
        <v>0</v>
      </c>
      <c r="CR240" s="244"/>
      <c r="CS240" s="135">
        <f t="shared" ref="CS240:CS255" si="2400">SUM(CR240*$E240*$F240*$H240*$K240*$CQ$11)</f>
        <v>0</v>
      </c>
      <c r="CT240" s="244"/>
      <c r="CU240" s="135">
        <f t="shared" ref="CU240:CU255" si="2401">SUM(CT240*$E240*$F240*$H240*$K240*$CQ$11)</f>
        <v>0</v>
      </c>
      <c r="CV240" s="244"/>
      <c r="CW240" s="135">
        <f t="shared" ref="CW240:CW255" si="2402">SUM(CV240*$E240*$F240*$H240*$K240*$CQ$11)</f>
        <v>0</v>
      </c>
      <c r="CX240" s="244"/>
      <c r="CY240" s="135">
        <f t="shared" ref="CY240:CY255" si="2403">SUM(CX240*$E240*$F240*$H240*$K240*$CQ$11)</f>
        <v>0</v>
      </c>
      <c r="CZ240" s="244"/>
      <c r="DA240" s="135">
        <f t="shared" ref="DA240:DA255" si="2404">SUM(CZ240*$E240*$F240*$H240*$K240*$CQ$11)</f>
        <v>0</v>
      </c>
      <c r="DB240" s="244"/>
      <c r="DC240" s="135">
        <f t="shared" ref="DC240:DC255" si="2405">SUM(DB240*$E240*$F240*$H240*$K240*$CQ$11)</f>
        <v>0</v>
      </c>
      <c r="DD240" s="244"/>
      <c r="DE240" s="135">
        <f t="shared" ref="DE240:DE255" si="2406">SUM(DD240*$E240*$F240*$H240*$K240*$CQ$11)</f>
        <v>0</v>
      </c>
      <c r="DF240" s="244">
        <v>0</v>
      </c>
      <c r="DG240" s="135">
        <v>0</v>
      </c>
      <c r="DH240" s="244"/>
      <c r="DI240" s="135">
        <f t="shared" ref="DI240:DI255" si="2407">SUM(DH240*$E240*$F240*$H240*$K240*$CQ$11)</f>
        <v>0</v>
      </c>
      <c r="DJ240" s="244"/>
      <c r="DK240" s="135">
        <f t="shared" ref="DK240:DK255" si="2408">SUM(DJ240*$E240*$F240*$H240*$K240*$CQ$11)</f>
        <v>0</v>
      </c>
      <c r="DL240" s="244"/>
      <c r="DM240" s="135">
        <f t="shared" ref="DM240:DM255" si="2409">SUM(DL240*$E240*$F240*$H240*$K240*$CQ$11)</f>
        <v>0</v>
      </c>
      <c r="DN240" s="244"/>
      <c r="DO240" s="135">
        <f t="shared" ref="DO240:DO255" si="2410">SUM(DN240*$E240*$F240*$H240*$K240*$CQ$11)</f>
        <v>0</v>
      </c>
      <c r="DP240" s="130"/>
      <c r="DQ240" s="135">
        <f t="shared" ref="DQ240:DQ255" si="2411">SUM(DP240*$E240*$F240*$H240*$K240*$CQ$11)</f>
        <v>0</v>
      </c>
      <c r="DR240" s="244"/>
      <c r="DS240" s="135">
        <f t="shared" ref="DS240:DS255" si="2412">SUM(DR240*$E240*$F240*$H240*$K240*$CQ$11)</f>
        <v>0</v>
      </c>
      <c r="DT240" s="130"/>
      <c r="DU240" s="135">
        <f t="shared" ref="DU240:DU255" si="2413">SUM(DT240*$E240*$F240*$H240*$K240*$CQ$11)</f>
        <v>0</v>
      </c>
      <c r="DV240" s="244"/>
      <c r="DW240" s="135">
        <f t="shared" ref="DW240:DW255" si="2414">SUM(DV240*$E240*$F240*$H240*$K240*$CQ$11)</f>
        <v>0</v>
      </c>
      <c r="DX240" s="244"/>
      <c r="DY240" s="135">
        <f t="shared" ref="DY240:DY255" si="2415">SUM(DX240*$E240*$F240*$H240*$K240*$CQ$11)</f>
        <v>0</v>
      </c>
      <c r="DZ240" s="244"/>
      <c r="EA240" s="135">
        <f t="shared" ref="EA240:EA255" si="2416">SUM(DZ240*$E240*$F240*$H240*$L240*EC$11)</f>
        <v>0</v>
      </c>
      <c r="EB240" s="244"/>
      <c r="EC240" s="135">
        <f t="shared" ref="EC240:EC255" si="2417">SUM(EB240*$E240*$F240*$H240*$M240*EC$11)</f>
        <v>0</v>
      </c>
      <c r="ED240" s="244"/>
      <c r="EE240" s="131">
        <f t="shared" ref="EE240:EE255" si="2418">ED240*$E240*$F240*$H240*$J240*EE$11</f>
        <v>0</v>
      </c>
      <c r="EF240" s="244"/>
      <c r="EG240" s="131">
        <f t="shared" ref="EG240:EG255" si="2419">EF240*$E240*$F240*$H240*$J240*EG$11</f>
        <v>0</v>
      </c>
      <c r="EH240" s="244"/>
      <c r="EI240" s="132"/>
      <c r="EJ240" s="244"/>
      <c r="EK240" s="132"/>
      <c r="EL240" s="130"/>
      <c r="EM240" s="131">
        <f t="shared" ref="EM240:EM255" si="2420">EL240*$E240*$F240*$H240*$J240*EM$11</f>
        <v>0</v>
      </c>
      <c r="EN240" s="173">
        <v>400</v>
      </c>
      <c r="EO240" s="131">
        <f t="shared" ref="EO240:EO255" si="2421">EN240*$E240*$F240*$H240*$J240*EO$11</f>
        <v>16665263.999999998</v>
      </c>
      <c r="EP240" s="130"/>
      <c r="EQ240" s="132"/>
      <c r="ER240" s="136"/>
      <c r="ES240" s="136"/>
      <c r="ET240" s="151"/>
      <c r="EU240" s="151"/>
      <c r="EV240" s="151"/>
      <c r="EW240" s="151"/>
      <c r="EX240" s="151"/>
      <c r="EY240" s="151"/>
      <c r="EZ240" s="137">
        <f t="shared" ref="EZ240:FA255" si="2422">SUM(N240,P240,V240,X240,Z240,AB240,AD240,AF240,AH240,AJ240,AL240,AN240,AP240,AR240,AT240,AV240,AX240,AZ240,BB240,BD240,BF240,BH240,BJ240,BL240,BN240,BP240,BR240,BT240,BV240,BX240,BZ240,CB240,CD240,CF240,CH240,CJ240,CL240,CN240,CP240,CR240,CT240,CV240,CX240,CZ240,DB240,DD240,DF240,DH240,DJ240,DL240,DN240,DP240,DR240,DT240,DV240,DX240,DZ240,EB240,ED240,EF240,EH240,EJ240,EL240,EN240,EP240,ER240,ET240,EV240,EX240)</f>
        <v>400</v>
      </c>
      <c r="FA240" s="137">
        <f t="shared" si="2422"/>
        <v>16665263.999999998</v>
      </c>
    </row>
    <row r="241" spans="1:157" s="12" customFormat="1" ht="45" customHeight="1" x14ac:dyDescent="0.25">
      <c r="A241" s="122"/>
      <c r="B241" s="122">
        <v>192</v>
      </c>
      <c r="C241" s="123" t="s">
        <v>617</v>
      </c>
      <c r="D241" s="267" t="s">
        <v>618</v>
      </c>
      <c r="E241" s="125">
        <v>15030</v>
      </c>
      <c r="F241" s="225">
        <v>2.31</v>
      </c>
      <c r="G241" s="127"/>
      <c r="H241" s="128">
        <v>1</v>
      </c>
      <c r="I241" s="128"/>
      <c r="J241" s="129">
        <v>1.4</v>
      </c>
      <c r="K241" s="129">
        <v>1.68</v>
      </c>
      <c r="L241" s="129">
        <v>2.23</v>
      </c>
      <c r="M241" s="129">
        <v>2.57</v>
      </c>
      <c r="N241" s="111"/>
      <c r="O241" s="131">
        <f t="shared" si="2366"/>
        <v>0</v>
      </c>
      <c r="P241" s="270"/>
      <c r="Q241" s="131">
        <f t="shared" si="2366"/>
        <v>0</v>
      </c>
      <c r="R241" s="131"/>
      <c r="S241" s="131">
        <v>0</v>
      </c>
      <c r="T241" s="131"/>
      <c r="U241" s="131"/>
      <c r="V241" s="111"/>
      <c r="W241" s="131">
        <f t="shared" si="2367"/>
        <v>0</v>
      </c>
      <c r="X241" s="111"/>
      <c r="Y241" s="131">
        <f t="shared" si="2368"/>
        <v>0</v>
      </c>
      <c r="Z241" s="111"/>
      <c r="AA241" s="131">
        <f t="shared" si="2369"/>
        <v>0</v>
      </c>
      <c r="AB241" s="111"/>
      <c r="AC241" s="131">
        <f t="shared" si="2370"/>
        <v>0</v>
      </c>
      <c r="AD241" s="111"/>
      <c r="AE241" s="131">
        <f t="shared" si="2371"/>
        <v>0</v>
      </c>
      <c r="AF241" s="132"/>
      <c r="AG241" s="131">
        <f t="shared" si="2372"/>
        <v>0</v>
      </c>
      <c r="AH241" s="111"/>
      <c r="AI241" s="131">
        <f t="shared" si="2373"/>
        <v>0</v>
      </c>
      <c r="AJ241" s="111"/>
      <c r="AK241" s="132"/>
      <c r="AL241" s="132"/>
      <c r="AM241" s="132">
        <v>0</v>
      </c>
      <c r="AN241" s="111"/>
      <c r="AO241" s="131">
        <f t="shared" si="2374"/>
        <v>0</v>
      </c>
      <c r="AP241" s="122"/>
      <c r="AQ241" s="131">
        <f t="shared" si="2375"/>
        <v>0</v>
      </c>
      <c r="AR241" s="111"/>
      <c r="AS241" s="131">
        <f t="shared" si="2376"/>
        <v>0</v>
      </c>
      <c r="AT241" s="111"/>
      <c r="AU241" s="131">
        <f t="shared" si="2377"/>
        <v>0</v>
      </c>
      <c r="AV241" s="111"/>
      <c r="AW241" s="131">
        <f t="shared" si="2378"/>
        <v>0</v>
      </c>
      <c r="AX241" s="111"/>
      <c r="AY241" s="131">
        <f t="shared" si="2379"/>
        <v>0</v>
      </c>
      <c r="AZ241" s="111"/>
      <c r="BA241" s="131">
        <f t="shared" si="2380"/>
        <v>0</v>
      </c>
      <c r="BB241" s="111"/>
      <c r="BC241" s="131">
        <f t="shared" si="2381"/>
        <v>0</v>
      </c>
      <c r="BD241" s="111"/>
      <c r="BE241" s="131">
        <f t="shared" si="2382"/>
        <v>0</v>
      </c>
      <c r="BF241" s="111"/>
      <c r="BG241" s="131">
        <f t="shared" si="2383"/>
        <v>0</v>
      </c>
      <c r="BH241" s="111"/>
      <c r="BI241" s="131">
        <f t="shared" si="2384"/>
        <v>0</v>
      </c>
      <c r="BJ241" s="132">
        <v>0</v>
      </c>
      <c r="BK241" s="132">
        <v>0</v>
      </c>
      <c r="BL241" s="111"/>
      <c r="BM241" s="131">
        <f t="shared" si="2385"/>
        <v>0</v>
      </c>
      <c r="BN241" s="111"/>
      <c r="BO241" s="131">
        <f t="shared" si="2386"/>
        <v>0</v>
      </c>
      <c r="BP241" s="111"/>
      <c r="BQ241" s="131">
        <f t="shared" si="2387"/>
        <v>0</v>
      </c>
      <c r="BR241" s="111"/>
      <c r="BS241" s="131">
        <f t="shared" si="2388"/>
        <v>0</v>
      </c>
      <c r="BT241" s="111"/>
      <c r="BU241" s="131">
        <f t="shared" si="2389"/>
        <v>0</v>
      </c>
      <c r="BV241" s="111"/>
      <c r="BW241" s="131">
        <f t="shared" si="2390"/>
        <v>0</v>
      </c>
      <c r="BX241" s="111"/>
      <c r="BY241" s="131">
        <f t="shared" si="2391"/>
        <v>0</v>
      </c>
      <c r="BZ241" s="111"/>
      <c r="CA241" s="131">
        <f t="shared" si="2392"/>
        <v>0</v>
      </c>
      <c r="CB241" s="271"/>
      <c r="CC241" s="131">
        <f t="shared" si="2393"/>
        <v>0</v>
      </c>
      <c r="CD241" s="111"/>
      <c r="CE241" s="131">
        <f t="shared" si="2393"/>
        <v>0</v>
      </c>
      <c r="CF241" s="111"/>
      <c r="CG241" s="131">
        <f t="shared" si="2394"/>
        <v>0</v>
      </c>
      <c r="CH241" s="130"/>
      <c r="CI241" s="131">
        <f t="shared" si="2395"/>
        <v>0</v>
      </c>
      <c r="CJ241" s="111"/>
      <c r="CK241" s="131">
        <f t="shared" si="2396"/>
        <v>0</v>
      </c>
      <c r="CL241" s="111"/>
      <c r="CM241" s="131">
        <f t="shared" si="2397"/>
        <v>0</v>
      </c>
      <c r="CN241" s="111"/>
      <c r="CO241" s="131">
        <f t="shared" si="2398"/>
        <v>0</v>
      </c>
      <c r="CP241" s="111"/>
      <c r="CQ241" s="135">
        <f t="shared" si="2399"/>
        <v>0</v>
      </c>
      <c r="CR241" s="111"/>
      <c r="CS241" s="135">
        <f t="shared" si="2400"/>
        <v>0</v>
      </c>
      <c r="CT241" s="111"/>
      <c r="CU241" s="135">
        <f t="shared" si="2401"/>
        <v>0</v>
      </c>
      <c r="CV241" s="111"/>
      <c r="CW241" s="135">
        <f t="shared" si="2402"/>
        <v>0</v>
      </c>
      <c r="CX241" s="111"/>
      <c r="CY241" s="135">
        <f t="shared" si="2403"/>
        <v>0</v>
      </c>
      <c r="CZ241" s="111"/>
      <c r="DA241" s="135">
        <f t="shared" si="2404"/>
        <v>0</v>
      </c>
      <c r="DB241" s="111"/>
      <c r="DC241" s="135">
        <f t="shared" si="2405"/>
        <v>0</v>
      </c>
      <c r="DD241" s="111"/>
      <c r="DE241" s="135">
        <f t="shared" si="2406"/>
        <v>0</v>
      </c>
      <c r="DF241" s="111">
        <v>0</v>
      </c>
      <c r="DG241" s="135">
        <v>0</v>
      </c>
      <c r="DH241" s="111"/>
      <c r="DI241" s="135">
        <f t="shared" si="2407"/>
        <v>0</v>
      </c>
      <c r="DJ241" s="111"/>
      <c r="DK241" s="135">
        <f t="shared" si="2408"/>
        <v>0</v>
      </c>
      <c r="DL241" s="111"/>
      <c r="DM241" s="135">
        <f t="shared" si="2409"/>
        <v>0</v>
      </c>
      <c r="DN241" s="111"/>
      <c r="DO241" s="135">
        <f t="shared" si="2410"/>
        <v>0</v>
      </c>
      <c r="DP241" s="130"/>
      <c r="DQ241" s="135">
        <f t="shared" si="2411"/>
        <v>0</v>
      </c>
      <c r="DR241" s="111"/>
      <c r="DS241" s="135">
        <f t="shared" si="2412"/>
        <v>0</v>
      </c>
      <c r="DT241" s="130"/>
      <c r="DU241" s="135">
        <f t="shared" si="2413"/>
        <v>0</v>
      </c>
      <c r="DV241" s="111"/>
      <c r="DW241" s="135">
        <f t="shared" si="2414"/>
        <v>0</v>
      </c>
      <c r="DX241" s="111"/>
      <c r="DY241" s="135">
        <f t="shared" si="2415"/>
        <v>0</v>
      </c>
      <c r="DZ241" s="111"/>
      <c r="EA241" s="135">
        <f t="shared" si="2416"/>
        <v>0</v>
      </c>
      <c r="EB241" s="111"/>
      <c r="EC241" s="135">
        <f t="shared" si="2417"/>
        <v>0</v>
      </c>
      <c r="ED241" s="111"/>
      <c r="EE241" s="131">
        <f t="shared" si="2418"/>
        <v>0</v>
      </c>
      <c r="EF241" s="111"/>
      <c r="EG241" s="131">
        <f t="shared" si="2419"/>
        <v>0</v>
      </c>
      <c r="EH241" s="111"/>
      <c r="EI241" s="132"/>
      <c r="EJ241" s="111"/>
      <c r="EK241" s="132"/>
      <c r="EL241" s="130"/>
      <c r="EM241" s="131">
        <f t="shared" si="2420"/>
        <v>0</v>
      </c>
      <c r="EN241" s="130">
        <v>89</v>
      </c>
      <c r="EO241" s="131">
        <f t="shared" si="2421"/>
        <v>4326024.78</v>
      </c>
      <c r="EP241" s="130"/>
      <c r="EQ241" s="132"/>
      <c r="ER241" s="136"/>
      <c r="ES241" s="136"/>
      <c r="ET241" s="151"/>
      <c r="EU241" s="151"/>
      <c r="EV241" s="151"/>
      <c r="EW241" s="151"/>
      <c r="EX241" s="151"/>
      <c r="EY241" s="151"/>
      <c r="EZ241" s="137">
        <f t="shared" si="2422"/>
        <v>89</v>
      </c>
      <c r="FA241" s="137">
        <f t="shared" si="2422"/>
        <v>4326024.78</v>
      </c>
    </row>
    <row r="242" spans="1:157" s="12" customFormat="1" ht="60" customHeight="1" x14ac:dyDescent="0.25">
      <c r="A242" s="122"/>
      <c r="B242" s="122">
        <v>193</v>
      </c>
      <c r="C242" s="123" t="s">
        <v>619</v>
      </c>
      <c r="D242" s="267" t="s">
        <v>620</v>
      </c>
      <c r="E242" s="125">
        <v>15030</v>
      </c>
      <c r="F242" s="126">
        <v>1.52</v>
      </c>
      <c r="G242" s="127"/>
      <c r="H242" s="128">
        <v>1</v>
      </c>
      <c r="I242" s="128"/>
      <c r="J242" s="129">
        <v>1.4</v>
      </c>
      <c r="K242" s="129">
        <v>1.68</v>
      </c>
      <c r="L242" s="129">
        <v>2.23</v>
      </c>
      <c r="M242" s="129">
        <v>2.57</v>
      </c>
      <c r="N242" s="111"/>
      <c r="O242" s="131">
        <f t="shared" si="2366"/>
        <v>0</v>
      </c>
      <c r="P242" s="270"/>
      <c r="Q242" s="131">
        <f t="shared" si="2366"/>
        <v>0</v>
      </c>
      <c r="R242" s="131"/>
      <c r="S242" s="131">
        <v>0</v>
      </c>
      <c r="T242" s="131"/>
      <c r="U242" s="131"/>
      <c r="V242" s="111"/>
      <c r="W242" s="131">
        <f t="shared" si="2367"/>
        <v>0</v>
      </c>
      <c r="X242" s="111"/>
      <c r="Y242" s="131">
        <f t="shared" si="2368"/>
        <v>0</v>
      </c>
      <c r="Z242" s="111"/>
      <c r="AA242" s="131">
        <f t="shared" si="2369"/>
        <v>0</v>
      </c>
      <c r="AB242" s="111"/>
      <c r="AC242" s="131">
        <f t="shared" si="2370"/>
        <v>0</v>
      </c>
      <c r="AD242" s="111"/>
      <c r="AE242" s="131">
        <f t="shared" si="2371"/>
        <v>0</v>
      </c>
      <c r="AF242" s="132"/>
      <c r="AG242" s="131">
        <f t="shared" si="2372"/>
        <v>0</v>
      </c>
      <c r="AH242" s="111"/>
      <c r="AI242" s="131">
        <f t="shared" si="2373"/>
        <v>0</v>
      </c>
      <c r="AJ242" s="111"/>
      <c r="AK242" s="132"/>
      <c r="AL242" s="132"/>
      <c r="AM242" s="132">
        <v>0</v>
      </c>
      <c r="AN242" s="111"/>
      <c r="AO242" s="131">
        <f t="shared" si="2374"/>
        <v>0</v>
      </c>
      <c r="AP242" s="122"/>
      <c r="AQ242" s="131">
        <f t="shared" si="2375"/>
        <v>0</v>
      </c>
      <c r="AR242" s="111"/>
      <c r="AS242" s="131">
        <f t="shared" si="2376"/>
        <v>0</v>
      </c>
      <c r="AT242" s="111"/>
      <c r="AU242" s="131">
        <f t="shared" si="2377"/>
        <v>0</v>
      </c>
      <c r="AV242" s="111"/>
      <c r="AW242" s="131">
        <f t="shared" si="2378"/>
        <v>0</v>
      </c>
      <c r="AX242" s="111"/>
      <c r="AY242" s="131">
        <f t="shared" si="2379"/>
        <v>0</v>
      </c>
      <c r="AZ242" s="111"/>
      <c r="BA242" s="131">
        <f t="shared" si="2380"/>
        <v>0</v>
      </c>
      <c r="BB242" s="111"/>
      <c r="BC242" s="131">
        <f t="shared" si="2381"/>
        <v>0</v>
      </c>
      <c r="BD242" s="111"/>
      <c r="BE242" s="131">
        <f t="shared" si="2382"/>
        <v>0</v>
      </c>
      <c r="BF242" s="111"/>
      <c r="BG242" s="131">
        <f t="shared" si="2383"/>
        <v>0</v>
      </c>
      <c r="BH242" s="111"/>
      <c r="BI242" s="131">
        <f t="shared" si="2384"/>
        <v>0</v>
      </c>
      <c r="BJ242" s="132">
        <v>0</v>
      </c>
      <c r="BK242" s="132">
        <v>0</v>
      </c>
      <c r="BL242" s="111"/>
      <c r="BM242" s="131">
        <f t="shared" si="2385"/>
        <v>0</v>
      </c>
      <c r="BN242" s="111"/>
      <c r="BO242" s="131">
        <f t="shared" si="2386"/>
        <v>0</v>
      </c>
      <c r="BP242" s="111"/>
      <c r="BQ242" s="131">
        <f t="shared" si="2387"/>
        <v>0</v>
      </c>
      <c r="BR242" s="111"/>
      <c r="BS242" s="131">
        <f t="shared" si="2388"/>
        <v>0</v>
      </c>
      <c r="BT242" s="111"/>
      <c r="BU242" s="131">
        <f t="shared" si="2389"/>
        <v>0</v>
      </c>
      <c r="BV242" s="111"/>
      <c r="BW242" s="131">
        <f t="shared" si="2390"/>
        <v>0</v>
      </c>
      <c r="BX242" s="111"/>
      <c r="BY242" s="131">
        <f t="shared" si="2391"/>
        <v>0</v>
      </c>
      <c r="BZ242" s="111"/>
      <c r="CA242" s="131">
        <f t="shared" si="2392"/>
        <v>0</v>
      </c>
      <c r="CB242" s="271"/>
      <c r="CC242" s="131">
        <f t="shared" si="2393"/>
        <v>0</v>
      </c>
      <c r="CD242" s="111"/>
      <c r="CE242" s="131">
        <f t="shared" si="2393"/>
        <v>0</v>
      </c>
      <c r="CF242" s="111"/>
      <c r="CG242" s="131">
        <f t="shared" si="2394"/>
        <v>0</v>
      </c>
      <c r="CH242" s="130"/>
      <c r="CI242" s="131">
        <f t="shared" si="2395"/>
        <v>0</v>
      </c>
      <c r="CJ242" s="111"/>
      <c r="CK242" s="131">
        <f t="shared" si="2396"/>
        <v>0</v>
      </c>
      <c r="CL242" s="111"/>
      <c r="CM242" s="131">
        <f t="shared" si="2397"/>
        <v>0</v>
      </c>
      <c r="CN242" s="111"/>
      <c r="CO242" s="131">
        <f t="shared" si="2398"/>
        <v>0</v>
      </c>
      <c r="CP242" s="111"/>
      <c r="CQ242" s="135">
        <f t="shared" si="2399"/>
        <v>0</v>
      </c>
      <c r="CR242" s="111"/>
      <c r="CS242" s="135">
        <f t="shared" si="2400"/>
        <v>0</v>
      </c>
      <c r="CT242" s="111"/>
      <c r="CU242" s="135">
        <f t="shared" si="2401"/>
        <v>0</v>
      </c>
      <c r="CV242" s="111"/>
      <c r="CW242" s="135">
        <f t="shared" si="2402"/>
        <v>0</v>
      </c>
      <c r="CX242" s="111"/>
      <c r="CY242" s="135">
        <f t="shared" si="2403"/>
        <v>0</v>
      </c>
      <c r="CZ242" s="111"/>
      <c r="DA242" s="135">
        <f t="shared" si="2404"/>
        <v>0</v>
      </c>
      <c r="DB242" s="111"/>
      <c r="DC242" s="135">
        <f t="shared" si="2405"/>
        <v>0</v>
      </c>
      <c r="DD242" s="111"/>
      <c r="DE242" s="135">
        <f t="shared" si="2406"/>
        <v>0</v>
      </c>
      <c r="DF242" s="111">
        <v>0</v>
      </c>
      <c r="DG242" s="135">
        <v>0</v>
      </c>
      <c r="DH242" s="111"/>
      <c r="DI242" s="135">
        <f t="shared" si="2407"/>
        <v>0</v>
      </c>
      <c r="DJ242" s="111"/>
      <c r="DK242" s="135">
        <f t="shared" si="2408"/>
        <v>0</v>
      </c>
      <c r="DL242" s="111"/>
      <c r="DM242" s="135">
        <f t="shared" si="2409"/>
        <v>0</v>
      </c>
      <c r="DN242" s="111"/>
      <c r="DO242" s="135">
        <f t="shared" si="2410"/>
        <v>0</v>
      </c>
      <c r="DP242" s="130"/>
      <c r="DQ242" s="135">
        <f t="shared" si="2411"/>
        <v>0</v>
      </c>
      <c r="DR242" s="111"/>
      <c r="DS242" s="135">
        <f t="shared" si="2412"/>
        <v>0</v>
      </c>
      <c r="DT242" s="130">
        <v>10</v>
      </c>
      <c r="DU242" s="135">
        <f t="shared" si="2413"/>
        <v>383806.07999999996</v>
      </c>
      <c r="DV242" s="111"/>
      <c r="DW242" s="135">
        <f t="shared" si="2414"/>
        <v>0</v>
      </c>
      <c r="DX242" s="111"/>
      <c r="DY242" s="135">
        <f t="shared" si="2415"/>
        <v>0</v>
      </c>
      <c r="DZ242" s="111"/>
      <c r="EA242" s="135">
        <f t="shared" si="2416"/>
        <v>0</v>
      </c>
      <c r="EB242" s="111"/>
      <c r="EC242" s="135">
        <f t="shared" si="2417"/>
        <v>0</v>
      </c>
      <c r="ED242" s="111"/>
      <c r="EE242" s="131">
        <f t="shared" si="2418"/>
        <v>0</v>
      </c>
      <c r="EF242" s="111"/>
      <c r="EG242" s="131">
        <f t="shared" si="2419"/>
        <v>0</v>
      </c>
      <c r="EH242" s="111"/>
      <c r="EI242" s="132"/>
      <c r="EJ242" s="111"/>
      <c r="EK242" s="132"/>
      <c r="EL242" s="130"/>
      <c r="EM242" s="131">
        <f t="shared" si="2420"/>
        <v>0</v>
      </c>
      <c r="EN242" s="130">
        <v>1374</v>
      </c>
      <c r="EO242" s="131">
        <f t="shared" si="2421"/>
        <v>43945796.159999996</v>
      </c>
      <c r="EP242" s="130"/>
      <c r="EQ242" s="132"/>
      <c r="ER242" s="136"/>
      <c r="ES242" s="136"/>
      <c r="ET242" s="151"/>
      <c r="EU242" s="151"/>
      <c r="EV242" s="151"/>
      <c r="EW242" s="151"/>
      <c r="EX242" s="151"/>
      <c r="EY242" s="151"/>
      <c r="EZ242" s="137">
        <f t="shared" si="2422"/>
        <v>1384</v>
      </c>
      <c r="FA242" s="137">
        <f t="shared" si="2422"/>
        <v>44329602.239999995</v>
      </c>
    </row>
    <row r="243" spans="1:157" s="12" customFormat="1" ht="60" customHeight="1" x14ac:dyDescent="0.25">
      <c r="A243" s="122"/>
      <c r="B243" s="122">
        <v>194</v>
      </c>
      <c r="C243" s="123" t="s">
        <v>621</v>
      </c>
      <c r="D243" s="267" t="s">
        <v>622</v>
      </c>
      <c r="E243" s="125">
        <v>15030</v>
      </c>
      <c r="F243" s="126">
        <v>1.82</v>
      </c>
      <c r="G243" s="127"/>
      <c r="H243" s="128">
        <v>1</v>
      </c>
      <c r="I243" s="128"/>
      <c r="J243" s="129">
        <v>1.4</v>
      </c>
      <c r="K243" s="129">
        <v>1.68</v>
      </c>
      <c r="L243" s="129">
        <v>2.23</v>
      </c>
      <c r="M243" s="129">
        <v>2.57</v>
      </c>
      <c r="N243" s="111"/>
      <c r="O243" s="131">
        <f t="shared" si="2366"/>
        <v>0</v>
      </c>
      <c r="P243" s="270"/>
      <c r="Q243" s="131">
        <f t="shared" si="2366"/>
        <v>0</v>
      </c>
      <c r="R243" s="131"/>
      <c r="S243" s="131">
        <v>0</v>
      </c>
      <c r="T243" s="131"/>
      <c r="U243" s="131"/>
      <c r="V243" s="111"/>
      <c r="W243" s="131">
        <f t="shared" si="2367"/>
        <v>0</v>
      </c>
      <c r="X243" s="111"/>
      <c r="Y243" s="131">
        <f t="shared" si="2368"/>
        <v>0</v>
      </c>
      <c r="Z243" s="111"/>
      <c r="AA243" s="131">
        <f t="shared" si="2369"/>
        <v>0</v>
      </c>
      <c r="AB243" s="111"/>
      <c r="AC243" s="131">
        <f t="shared" si="2370"/>
        <v>0</v>
      </c>
      <c r="AD243" s="111"/>
      <c r="AE243" s="131">
        <f t="shared" si="2371"/>
        <v>0</v>
      </c>
      <c r="AF243" s="132"/>
      <c r="AG243" s="131">
        <f t="shared" si="2372"/>
        <v>0</v>
      </c>
      <c r="AH243" s="111"/>
      <c r="AI243" s="131">
        <f t="shared" si="2373"/>
        <v>0</v>
      </c>
      <c r="AJ243" s="111"/>
      <c r="AK243" s="132"/>
      <c r="AL243" s="132"/>
      <c r="AM243" s="132">
        <v>0</v>
      </c>
      <c r="AN243" s="111"/>
      <c r="AO243" s="131">
        <f t="shared" si="2374"/>
        <v>0</v>
      </c>
      <c r="AP243" s="122"/>
      <c r="AQ243" s="131">
        <f t="shared" si="2375"/>
        <v>0</v>
      </c>
      <c r="AR243" s="111"/>
      <c r="AS243" s="131">
        <f t="shared" si="2376"/>
        <v>0</v>
      </c>
      <c r="AT243" s="111"/>
      <c r="AU243" s="131">
        <f t="shared" si="2377"/>
        <v>0</v>
      </c>
      <c r="AV243" s="111"/>
      <c r="AW243" s="131">
        <f t="shared" si="2378"/>
        <v>0</v>
      </c>
      <c r="AX243" s="111"/>
      <c r="AY243" s="131">
        <f t="shared" si="2379"/>
        <v>0</v>
      </c>
      <c r="AZ243" s="111"/>
      <c r="BA243" s="131">
        <f t="shared" si="2380"/>
        <v>0</v>
      </c>
      <c r="BB243" s="111"/>
      <c r="BC243" s="131">
        <f t="shared" si="2381"/>
        <v>0</v>
      </c>
      <c r="BD243" s="111"/>
      <c r="BE243" s="131">
        <f t="shared" si="2382"/>
        <v>0</v>
      </c>
      <c r="BF243" s="111"/>
      <c r="BG243" s="131">
        <f t="shared" si="2383"/>
        <v>0</v>
      </c>
      <c r="BH243" s="111"/>
      <c r="BI243" s="131">
        <f t="shared" si="2384"/>
        <v>0</v>
      </c>
      <c r="BJ243" s="132">
        <v>0</v>
      </c>
      <c r="BK243" s="132">
        <v>0</v>
      </c>
      <c r="BL243" s="111"/>
      <c r="BM243" s="131">
        <f t="shared" si="2385"/>
        <v>0</v>
      </c>
      <c r="BN243" s="111"/>
      <c r="BO243" s="131">
        <f t="shared" si="2386"/>
        <v>0</v>
      </c>
      <c r="BP243" s="111"/>
      <c r="BQ243" s="131">
        <f t="shared" si="2387"/>
        <v>0</v>
      </c>
      <c r="BR243" s="111"/>
      <c r="BS243" s="131">
        <f t="shared" si="2388"/>
        <v>0</v>
      </c>
      <c r="BT243" s="111"/>
      <c r="BU243" s="131">
        <f t="shared" si="2389"/>
        <v>0</v>
      </c>
      <c r="BV243" s="111"/>
      <c r="BW243" s="131">
        <f t="shared" si="2390"/>
        <v>0</v>
      </c>
      <c r="BX243" s="111"/>
      <c r="BY243" s="131">
        <f t="shared" si="2391"/>
        <v>0</v>
      </c>
      <c r="BZ243" s="111"/>
      <c r="CA243" s="131">
        <f t="shared" si="2392"/>
        <v>0</v>
      </c>
      <c r="CB243" s="271"/>
      <c r="CC243" s="131">
        <f t="shared" si="2393"/>
        <v>0</v>
      </c>
      <c r="CD243" s="111"/>
      <c r="CE243" s="131">
        <f t="shared" si="2393"/>
        <v>0</v>
      </c>
      <c r="CF243" s="111"/>
      <c r="CG243" s="131">
        <f t="shared" si="2394"/>
        <v>0</v>
      </c>
      <c r="CH243" s="130"/>
      <c r="CI243" s="131">
        <f t="shared" si="2395"/>
        <v>0</v>
      </c>
      <c r="CJ243" s="111"/>
      <c r="CK243" s="131">
        <f t="shared" si="2396"/>
        <v>0</v>
      </c>
      <c r="CL243" s="111"/>
      <c r="CM243" s="131">
        <f t="shared" si="2397"/>
        <v>0</v>
      </c>
      <c r="CN243" s="111"/>
      <c r="CO243" s="131">
        <f t="shared" si="2398"/>
        <v>0</v>
      </c>
      <c r="CP243" s="111"/>
      <c r="CQ243" s="135">
        <f t="shared" si="2399"/>
        <v>0</v>
      </c>
      <c r="CR243" s="111"/>
      <c r="CS243" s="135">
        <f t="shared" si="2400"/>
        <v>0</v>
      </c>
      <c r="CT243" s="111"/>
      <c r="CU243" s="135">
        <f t="shared" si="2401"/>
        <v>0</v>
      </c>
      <c r="CV243" s="111"/>
      <c r="CW243" s="135">
        <f t="shared" si="2402"/>
        <v>0</v>
      </c>
      <c r="CX243" s="111"/>
      <c r="CY243" s="135">
        <f t="shared" si="2403"/>
        <v>0</v>
      </c>
      <c r="CZ243" s="111"/>
      <c r="DA243" s="135">
        <f t="shared" si="2404"/>
        <v>0</v>
      </c>
      <c r="DB243" s="111"/>
      <c r="DC243" s="135">
        <f t="shared" si="2405"/>
        <v>0</v>
      </c>
      <c r="DD243" s="111"/>
      <c r="DE243" s="135">
        <f t="shared" si="2406"/>
        <v>0</v>
      </c>
      <c r="DF243" s="111">
        <v>0</v>
      </c>
      <c r="DG243" s="135">
        <v>0</v>
      </c>
      <c r="DH243" s="111"/>
      <c r="DI243" s="135">
        <f t="shared" si="2407"/>
        <v>0</v>
      </c>
      <c r="DJ243" s="111"/>
      <c r="DK243" s="135">
        <f t="shared" si="2408"/>
        <v>0</v>
      </c>
      <c r="DL243" s="111"/>
      <c r="DM243" s="135">
        <f t="shared" si="2409"/>
        <v>0</v>
      </c>
      <c r="DN243" s="111"/>
      <c r="DO243" s="135">
        <f t="shared" si="2410"/>
        <v>0</v>
      </c>
      <c r="DP243" s="130"/>
      <c r="DQ243" s="135">
        <f t="shared" si="2411"/>
        <v>0</v>
      </c>
      <c r="DR243" s="111"/>
      <c r="DS243" s="135">
        <f t="shared" si="2412"/>
        <v>0</v>
      </c>
      <c r="DT243" s="111"/>
      <c r="DU243" s="135">
        <f t="shared" si="2413"/>
        <v>0</v>
      </c>
      <c r="DV243" s="111"/>
      <c r="DW243" s="135">
        <f t="shared" si="2414"/>
        <v>0</v>
      </c>
      <c r="DX243" s="111"/>
      <c r="DY243" s="135">
        <f t="shared" si="2415"/>
        <v>0</v>
      </c>
      <c r="DZ243" s="111"/>
      <c r="EA243" s="135">
        <f t="shared" si="2416"/>
        <v>0</v>
      </c>
      <c r="EB243" s="111"/>
      <c r="EC243" s="135">
        <f t="shared" si="2417"/>
        <v>0</v>
      </c>
      <c r="ED243" s="111"/>
      <c r="EE243" s="131">
        <f t="shared" si="2418"/>
        <v>0</v>
      </c>
      <c r="EF243" s="111"/>
      <c r="EG243" s="131">
        <f t="shared" si="2419"/>
        <v>0</v>
      </c>
      <c r="EH243" s="111"/>
      <c r="EI243" s="132"/>
      <c r="EJ243" s="111"/>
      <c r="EK243" s="132"/>
      <c r="EL243" s="130"/>
      <c r="EM243" s="131">
        <f t="shared" si="2420"/>
        <v>0</v>
      </c>
      <c r="EN243" s="130">
        <v>448</v>
      </c>
      <c r="EO243" s="131">
        <f t="shared" si="2421"/>
        <v>17156805.120000001</v>
      </c>
      <c r="EP243" s="130"/>
      <c r="EQ243" s="132"/>
      <c r="ER243" s="136"/>
      <c r="ES243" s="136"/>
      <c r="ET243" s="151"/>
      <c r="EU243" s="151"/>
      <c r="EV243" s="151"/>
      <c r="EW243" s="151"/>
      <c r="EX243" s="151"/>
      <c r="EY243" s="151"/>
      <c r="EZ243" s="137">
        <f t="shared" si="2422"/>
        <v>448</v>
      </c>
      <c r="FA243" s="137">
        <f t="shared" si="2422"/>
        <v>17156805.120000001</v>
      </c>
    </row>
    <row r="244" spans="1:157" s="12" customFormat="1" ht="30" customHeight="1" x14ac:dyDescent="0.25">
      <c r="A244" s="122"/>
      <c r="B244" s="122">
        <v>195</v>
      </c>
      <c r="C244" s="123" t="s">
        <v>623</v>
      </c>
      <c r="D244" s="267" t="s">
        <v>624</v>
      </c>
      <c r="E244" s="125">
        <v>15030</v>
      </c>
      <c r="F244" s="126">
        <v>1.39</v>
      </c>
      <c r="G244" s="127"/>
      <c r="H244" s="128">
        <v>1</v>
      </c>
      <c r="I244" s="128"/>
      <c r="J244" s="129">
        <v>1.4</v>
      </c>
      <c r="K244" s="129">
        <v>1.68</v>
      </c>
      <c r="L244" s="129">
        <v>2.23</v>
      </c>
      <c r="M244" s="129">
        <v>2.57</v>
      </c>
      <c r="N244" s="111"/>
      <c r="O244" s="131">
        <f t="shared" si="2366"/>
        <v>0</v>
      </c>
      <c r="P244" s="270"/>
      <c r="Q244" s="131">
        <f t="shared" si="2366"/>
        <v>0</v>
      </c>
      <c r="R244" s="131"/>
      <c r="S244" s="131">
        <v>0</v>
      </c>
      <c r="T244" s="131"/>
      <c r="U244" s="131"/>
      <c r="V244" s="111"/>
      <c r="W244" s="131">
        <f t="shared" si="2367"/>
        <v>0</v>
      </c>
      <c r="X244" s="111"/>
      <c r="Y244" s="131">
        <f t="shared" si="2368"/>
        <v>0</v>
      </c>
      <c r="Z244" s="111"/>
      <c r="AA244" s="131">
        <f t="shared" si="2369"/>
        <v>0</v>
      </c>
      <c r="AB244" s="111"/>
      <c r="AC244" s="131">
        <f t="shared" si="2370"/>
        <v>0</v>
      </c>
      <c r="AD244" s="111"/>
      <c r="AE244" s="131">
        <f t="shared" si="2371"/>
        <v>0</v>
      </c>
      <c r="AF244" s="132"/>
      <c r="AG244" s="131">
        <f t="shared" si="2372"/>
        <v>0</v>
      </c>
      <c r="AH244" s="111"/>
      <c r="AI244" s="131">
        <f t="shared" si="2373"/>
        <v>0</v>
      </c>
      <c r="AJ244" s="111"/>
      <c r="AK244" s="132"/>
      <c r="AL244" s="132"/>
      <c r="AM244" s="132"/>
      <c r="AN244" s="111"/>
      <c r="AO244" s="131">
        <f t="shared" si="2374"/>
        <v>0</v>
      </c>
      <c r="AP244" s="122"/>
      <c r="AQ244" s="131">
        <f t="shared" si="2375"/>
        <v>0</v>
      </c>
      <c r="AR244" s="111"/>
      <c r="AS244" s="131">
        <f t="shared" si="2376"/>
        <v>0</v>
      </c>
      <c r="AT244" s="111"/>
      <c r="AU244" s="131">
        <f t="shared" si="2377"/>
        <v>0</v>
      </c>
      <c r="AV244" s="111"/>
      <c r="AW244" s="131">
        <f t="shared" si="2378"/>
        <v>0</v>
      </c>
      <c r="AX244" s="111"/>
      <c r="AY244" s="131">
        <f t="shared" si="2379"/>
        <v>0</v>
      </c>
      <c r="AZ244" s="111"/>
      <c r="BA244" s="131">
        <f t="shared" si="2380"/>
        <v>0</v>
      </c>
      <c r="BB244" s="111"/>
      <c r="BC244" s="131">
        <f t="shared" si="2381"/>
        <v>0</v>
      </c>
      <c r="BD244" s="272"/>
      <c r="BE244" s="131">
        <f t="shared" si="2382"/>
        <v>0</v>
      </c>
      <c r="BF244" s="111"/>
      <c r="BG244" s="131">
        <f t="shared" si="2383"/>
        <v>0</v>
      </c>
      <c r="BH244" s="111"/>
      <c r="BI244" s="131">
        <f t="shared" si="2384"/>
        <v>0</v>
      </c>
      <c r="BJ244" s="132">
        <v>0</v>
      </c>
      <c r="BK244" s="132">
        <v>0</v>
      </c>
      <c r="BL244" s="111"/>
      <c r="BM244" s="131">
        <f t="shared" si="2385"/>
        <v>0</v>
      </c>
      <c r="BN244" s="111"/>
      <c r="BO244" s="131">
        <f t="shared" si="2386"/>
        <v>0</v>
      </c>
      <c r="BP244" s="111"/>
      <c r="BQ244" s="131">
        <f t="shared" si="2387"/>
        <v>0</v>
      </c>
      <c r="BR244" s="111"/>
      <c r="BS244" s="131">
        <f t="shared" si="2388"/>
        <v>0</v>
      </c>
      <c r="BT244" s="111"/>
      <c r="BU244" s="131">
        <f t="shared" si="2389"/>
        <v>0</v>
      </c>
      <c r="BV244" s="111"/>
      <c r="BW244" s="131">
        <f t="shared" si="2390"/>
        <v>0</v>
      </c>
      <c r="BX244" s="111"/>
      <c r="BY244" s="131">
        <f t="shared" si="2391"/>
        <v>0</v>
      </c>
      <c r="BZ244" s="111"/>
      <c r="CA244" s="131">
        <f t="shared" si="2392"/>
        <v>0</v>
      </c>
      <c r="CB244" s="271"/>
      <c r="CC244" s="131">
        <f t="shared" si="2393"/>
        <v>0</v>
      </c>
      <c r="CD244" s="111"/>
      <c r="CE244" s="131">
        <f t="shared" si="2393"/>
        <v>0</v>
      </c>
      <c r="CF244" s="111"/>
      <c r="CG244" s="131">
        <f t="shared" si="2394"/>
        <v>0</v>
      </c>
      <c r="CH244" s="130"/>
      <c r="CI244" s="131">
        <f t="shared" si="2395"/>
        <v>0</v>
      </c>
      <c r="CJ244" s="111"/>
      <c r="CK244" s="131">
        <f t="shared" si="2396"/>
        <v>0</v>
      </c>
      <c r="CL244" s="272"/>
      <c r="CM244" s="131">
        <f t="shared" si="2397"/>
        <v>0</v>
      </c>
      <c r="CN244" s="272"/>
      <c r="CO244" s="131">
        <f t="shared" si="2398"/>
        <v>0</v>
      </c>
      <c r="CP244" s="111"/>
      <c r="CQ244" s="135">
        <f t="shared" si="2399"/>
        <v>0</v>
      </c>
      <c r="CR244" s="111"/>
      <c r="CS244" s="135">
        <f t="shared" si="2400"/>
        <v>0</v>
      </c>
      <c r="CT244" s="111"/>
      <c r="CU244" s="135">
        <f t="shared" si="2401"/>
        <v>0</v>
      </c>
      <c r="CV244" s="111"/>
      <c r="CW244" s="135">
        <f t="shared" si="2402"/>
        <v>0</v>
      </c>
      <c r="CX244" s="272"/>
      <c r="CY244" s="135">
        <f t="shared" si="2403"/>
        <v>0</v>
      </c>
      <c r="CZ244" s="111"/>
      <c r="DA244" s="135">
        <f t="shared" si="2404"/>
        <v>0</v>
      </c>
      <c r="DB244" s="111"/>
      <c r="DC244" s="135">
        <f t="shared" si="2405"/>
        <v>0</v>
      </c>
      <c r="DD244" s="111"/>
      <c r="DE244" s="135">
        <f t="shared" si="2406"/>
        <v>0</v>
      </c>
      <c r="DF244" s="272">
        <v>0</v>
      </c>
      <c r="DG244" s="135">
        <v>0</v>
      </c>
      <c r="DH244" s="111"/>
      <c r="DI244" s="135">
        <f t="shared" si="2407"/>
        <v>0</v>
      </c>
      <c r="DJ244" s="111"/>
      <c r="DK244" s="135">
        <f t="shared" si="2408"/>
        <v>0</v>
      </c>
      <c r="DL244" s="272"/>
      <c r="DM244" s="135">
        <f t="shared" si="2409"/>
        <v>0</v>
      </c>
      <c r="DN244" s="111"/>
      <c r="DO244" s="135">
        <f t="shared" si="2410"/>
        <v>0</v>
      </c>
      <c r="DP244" s="130"/>
      <c r="DQ244" s="135">
        <f t="shared" si="2411"/>
        <v>0</v>
      </c>
      <c r="DR244" s="111"/>
      <c r="DS244" s="135">
        <f t="shared" si="2412"/>
        <v>0</v>
      </c>
      <c r="DT244" s="111"/>
      <c r="DU244" s="135">
        <f t="shared" si="2413"/>
        <v>0</v>
      </c>
      <c r="DV244" s="111"/>
      <c r="DW244" s="135">
        <f t="shared" si="2414"/>
        <v>0</v>
      </c>
      <c r="DX244" s="272"/>
      <c r="DY244" s="135">
        <f t="shared" si="2415"/>
        <v>0</v>
      </c>
      <c r="DZ244" s="272"/>
      <c r="EA244" s="135">
        <f t="shared" si="2416"/>
        <v>0</v>
      </c>
      <c r="EB244" s="111"/>
      <c r="EC244" s="135">
        <f t="shared" si="2417"/>
        <v>0</v>
      </c>
      <c r="ED244" s="111"/>
      <c r="EE244" s="131">
        <f t="shared" si="2418"/>
        <v>0</v>
      </c>
      <c r="EF244" s="111"/>
      <c r="EG244" s="131">
        <f t="shared" si="2419"/>
        <v>0</v>
      </c>
      <c r="EH244" s="111"/>
      <c r="EI244" s="132"/>
      <c r="EJ244" s="111"/>
      <c r="EK244" s="132"/>
      <c r="EL244" s="130"/>
      <c r="EM244" s="131">
        <f t="shared" si="2420"/>
        <v>0</v>
      </c>
      <c r="EN244" s="130">
        <v>63</v>
      </c>
      <c r="EO244" s="131">
        <f t="shared" si="2421"/>
        <v>1842647.9399999997</v>
      </c>
      <c r="EP244" s="130"/>
      <c r="EQ244" s="132"/>
      <c r="ER244" s="136"/>
      <c r="ES244" s="136"/>
      <c r="ET244" s="151"/>
      <c r="EU244" s="151"/>
      <c r="EV244" s="151"/>
      <c r="EW244" s="151"/>
      <c r="EX244" s="151"/>
      <c r="EY244" s="151"/>
      <c r="EZ244" s="137">
        <f t="shared" si="2422"/>
        <v>63</v>
      </c>
      <c r="FA244" s="137">
        <f t="shared" si="2422"/>
        <v>1842647.9399999997</v>
      </c>
    </row>
    <row r="245" spans="1:157" s="12" customFormat="1" ht="30" customHeight="1" x14ac:dyDescent="0.25">
      <c r="A245" s="122"/>
      <c r="B245" s="122">
        <v>196</v>
      </c>
      <c r="C245" s="123" t="s">
        <v>625</v>
      </c>
      <c r="D245" s="267" t="s">
        <v>626</v>
      </c>
      <c r="E245" s="125">
        <v>15030</v>
      </c>
      <c r="F245" s="126">
        <v>1.67</v>
      </c>
      <c r="G245" s="127"/>
      <c r="H245" s="128">
        <v>1</v>
      </c>
      <c r="I245" s="128"/>
      <c r="J245" s="129">
        <v>1.4</v>
      </c>
      <c r="K245" s="129">
        <v>1.68</v>
      </c>
      <c r="L245" s="129">
        <v>2.23</v>
      </c>
      <c r="M245" s="129">
        <v>2.57</v>
      </c>
      <c r="N245" s="111"/>
      <c r="O245" s="131">
        <f t="shared" si="2366"/>
        <v>0</v>
      </c>
      <c r="P245" s="270"/>
      <c r="Q245" s="131">
        <f t="shared" si="2366"/>
        <v>0</v>
      </c>
      <c r="R245" s="131"/>
      <c r="S245" s="131">
        <v>0</v>
      </c>
      <c r="T245" s="131"/>
      <c r="U245" s="131"/>
      <c r="V245" s="111"/>
      <c r="W245" s="131">
        <f t="shared" si="2367"/>
        <v>0</v>
      </c>
      <c r="X245" s="111"/>
      <c r="Y245" s="131">
        <f t="shared" si="2368"/>
        <v>0</v>
      </c>
      <c r="Z245" s="111"/>
      <c r="AA245" s="131">
        <f t="shared" si="2369"/>
        <v>0</v>
      </c>
      <c r="AB245" s="111"/>
      <c r="AC245" s="131">
        <f t="shared" si="2370"/>
        <v>0</v>
      </c>
      <c r="AD245" s="111"/>
      <c r="AE245" s="131">
        <f t="shared" si="2371"/>
        <v>0</v>
      </c>
      <c r="AF245" s="132"/>
      <c r="AG245" s="131">
        <f t="shared" si="2372"/>
        <v>0</v>
      </c>
      <c r="AH245" s="111"/>
      <c r="AI245" s="131">
        <f t="shared" si="2373"/>
        <v>0</v>
      </c>
      <c r="AJ245" s="111"/>
      <c r="AK245" s="132"/>
      <c r="AL245" s="132"/>
      <c r="AM245" s="132"/>
      <c r="AN245" s="111"/>
      <c r="AO245" s="131">
        <f t="shared" si="2374"/>
        <v>0</v>
      </c>
      <c r="AP245" s="122"/>
      <c r="AQ245" s="131">
        <f t="shared" si="2375"/>
        <v>0</v>
      </c>
      <c r="AR245" s="111"/>
      <c r="AS245" s="131">
        <f t="shared" si="2376"/>
        <v>0</v>
      </c>
      <c r="AT245" s="111"/>
      <c r="AU245" s="131">
        <f t="shared" si="2377"/>
        <v>0</v>
      </c>
      <c r="AV245" s="111"/>
      <c r="AW245" s="131">
        <f t="shared" si="2378"/>
        <v>0</v>
      </c>
      <c r="AX245" s="111"/>
      <c r="AY245" s="131">
        <f t="shared" si="2379"/>
        <v>0</v>
      </c>
      <c r="AZ245" s="111"/>
      <c r="BA245" s="131">
        <f t="shared" si="2380"/>
        <v>0</v>
      </c>
      <c r="BB245" s="111"/>
      <c r="BC245" s="131">
        <f t="shared" si="2381"/>
        <v>0</v>
      </c>
      <c r="BD245" s="272"/>
      <c r="BE245" s="131">
        <f t="shared" si="2382"/>
        <v>0</v>
      </c>
      <c r="BF245" s="111"/>
      <c r="BG245" s="131">
        <f t="shared" si="2383"/>
        <v>0</v>
      </c>
      <c r="BH245" s="111"/>
      <c r="BI245" s="131">
        <f t="shared" si="2384"/>
        <v>0</v>
      </c>
      <c r="BJ245" s="132">
        <v>0</v>
      </c>
      <c r="BK245" s="132">
        <v>0</v>
      </c>
      <c r="BL245" s="111"/>
      <c r="BM245" s="131">
        <f t="shared" si="2385"/>
        <v>0</v>
      </c>
      <c r="BN245" s="111"/>
      <c r="BO245" s="131">
        <f t="shared" si="2386"/>
        <v>0</v>
      </c>
      <c r="BP245" s="111"/>
      <c r="BQ245" s="131">
        <f t="shared" si="2387"/>
        <v>0</v>
      </c>
      <c r="BR245" s="111"/>
      <c r="BS245" s="131">
        <f t="shared" si="2388"/>
        <v>0</v>
      </c>
      <c r="BT245" s="111"/>
      <c r="BU245" s="131">
        <f t="shared" si="2389"/>
        <v>0</v>
      </c>
      <c r="BV245" s="111"/>
      <c r="BW245" s="131">
        <f t="shared" si="2390"/>
        <v>0</v>
      </c>
      <c r="BX245" s="111"/>
      <c r="BY245" s="131">
        <f t="shared" si="2391"/>
        <v>0</v>
      </c>
      <c r="BZ245" s="111"/>
      <c r="CA245" s="131">
        <f t="shared" si="2392"/>
        <v>0</v>
      </c>
      <c r="CB245" s="271"/>
      <c r="CC245" s="131">
        <f t="shared" si="2393"/>
        <v>0</v>
      </c>
      <c r="CD245" s="111"/>
      <c r="CE245" s="131">
        <f t="shared" si="2393"/>
        <v>0</v>
      </c>
      <c r="CF245" s="111"/>
      <c r="CG245" s="131">
        <f t="shared" si="2394"/>
        <v>0</v>
      </c>
      <c r="CH245" s="130"/>
      <c r="CI245" s="131">
        <f t="shared" si="2395"/>
        <v>0</v>
      </c>
      <c r="CJ245" s="111"/>
      <c r="CK245" s="131">
        <f t="shared" si="2396"/>
        <v>0</v>
      </c>
      <c r="CL245" s="272"/>
      <c r="CM245" s="131">
        <f t="shared" si="2397"/>
        <v>0</v>
      </c>
      <c r="CN245" s="272"/>
      <c r="CO245" s="131">
        <f t="shared" si="2398"/>
        <v>0</v>
      </c>
      <c r="CP245" s="111"/>
      <c r="CQ245" s="135">
        <f t="shared" si="2399"/>
        <v>0</v>
      </c>
      <c r="CR245" s="111"/>
      <c r="CS245" s="135">
        <f t="shared" si="2400"/>
        <v>0</v>
      </c>
      <c r="CT245" s="111"/>
      <c r="CU245" s="135">
        <f t="shared" si="2401"/>
        <v>0</v>
      </c>
      <c r="CV245" s="111"/>
      <c r="CW245" s="135">
        <f t="shared" si="2402"/>
        <v>0</v>
      </c>
      <c r="CX245" s="272"/>
      <c r="CY245" s="135">
        <f t="shared" si="2403"/>
        <v>0</v>
      </c>
      <c r="CZ245" s="111"/>
      <c r="DA245" s="135">
        <f t="shared" si="2404"/>
        <v>0</v>
      </c>
      <c r="DB245" s="111"/>
      <c r="DC245" s="135">
        <f t="shared" si="2405"/>
        <v>0</v>
      </c>
      <c r="DD245" s="111"/>
      <c r="DE245" s="135">
        <f t="shared" si="2406"/>
        <v>0</v>
      </c>
      <c r="DF245" s="272">
        <v>0</v>
      </c>
      <c r="DG245" s="135">
        <v>0</v>
      </c>
      <c r="DH245" s="111"/>
      <c r="DI245" s="135">
        <f t="shared" si="2407"/>
        <v>0</v>
      </c>
      <c r="DJ245" s="111"/>
      <c r="DK245" s="135">
        <f t="shared" si="2408"/>
        <v>0</v>
      </c>
      <c r="DL245" s="272"/>
      <c r="DM245" s="135">
        <f t="shared" si="2409"/>
        <v>0</v>
      </c>
      <c r="DN245" s="111"/>
      <c r="DO245" s="135">
        <f t="shared" si="2410"/>
        <v>0</v>
      </c>
      <c r="DP245" s="130"/>
      <c r="DQ245" s="135">
        <f t="shared" si="2411"/>
        <v>0</v>
      </c>
      <c r="DR245" s="111"/>
      <c r="DS245" s="135">
        <f t="shared" si="2412"/>
        <v>0</v>
      </c>
      <c r="DT245" s="111"/>
      <c r="DU245" s="135">
        <f t="shared" si="2413"/>
        <v>0</v>
      </c>
      <c r="DV245" s="111"/>
      <c r="DW245" s="135">
        <f t="shared" si="2414"/>
        <v>0</v>
      </c>
      <c r="DX245" s="272"/>
      <c r="DY245" s="135">
        <f t="shared" si="2415"/>
        <v>0</v>
      </c>
      <c r="DZ245" s="272"/>
      <c r="EA245" s="135">
        <f t="shared" si="2416"/>
        <v>0</v>
      </c>
      <c r="EB245" s="111"/>
      <c r="EC245" s="135">
        <f t="shared" si="2417"/>
        <v>0</v>
      </c>
      <c r="ED245" s="111"/>
      <c r="EE245" s="131">
        <f t="shared" si="2418"/>
        <v>0</v>
      </c>
      <c r="EF245" s="111"/>
      <c r="EG245" s="131">
        <f t="shared" si="2419"/>
        <v>0</v>
      </c>
      <c r="EH245" s="111"/>
      <c r="EI245" s="132"/>
      <c r="EJ245" s="111"/>
      <c r="EK245" s="132"/>
      <c r="EL245" s="130"/>
      <c r="EM245" s="131">
        <f t="shared" si="2420"/>
        <v>0</v>
      </c>
      <c r="EN245" s="130"/>
      <c r="EO245" s="131">
        <f t="shared" si="2421"/>
        <v>0</v>
      </c>
      <c r="EP245" s="130"/>
      <c r="EQ245" s="132"/>
      <c r="ER245" s="136"/>
      <c r="ES245" s="136"/>
      <c r="ET245" s="151"/>
      <c r="EU245" s="151"/>
      <c r="EV245" s="151"/>
      <c r="EW245" s="151"/>
      <c r="EX245" s="151"/>
      <c r="EY245" s="151"/>
      <c r="EZ245" s="137">
        <f t="shared" si="2422"/>
        <v>0</v>
      </c>
      <c r="FA245" s="137">
        <f t="shared" si="2422"/>
        <v>0</v>
      </c>
    </row>
    <row r="246" spans="1:157" s="12" customFormat="1" ht="45" customHeight="1" x14ac:dyDescent="0.25">
      <c r="A246" s="122"/>
      <c r="B246" s="122">
        <v>197</v>
      </c>
      <c r="C246" s="123" t="s">
        <v>627</v>
      </c>
      <c r="D246" s="267" t="s">
        <v>628</v>
      </c>
      <c r="E246" s="125">
        <v>15030</v>
      </c>
      <c r="F246" s="126">
        <v>0.85</v>
      </c>
      <c r="G246" s="127"/>
      <c r="H246" s="128">
        <v>1</v>
      </c>
      <c r="I246" s="128"/>
      <c r="J246" s="129">
        <v>1.4</v>
      </c>
      <c r="K246" s="129">
        <v>1.68</v>
      </c>
      <c r="L246" s="129">
        <v>2.23</v>
      </c>
      <c r="M246" s="129">
        <v>2.57</v>
      </c>
      <c r="N246" s="111"/>
      <c r="O246" s="131">
        <f t="shared" si="2366"/>
        <v>0</v>
      </c>
      <c r="P246" s="270"/>
      <c r="Q246" s="131">
        <f t="shared" si="2366"/>
        <v>0</v>
      </c>
      <c r="R246" s="131"/>
      <c r="S246" s="131">
        <v>0</v>
      </c>
      <c r="T246" s="131"/>
      <c r="U246" s="131"/>
      <c r="V246" s="111"/>
      <c r="W246" s="131">
        <f t="shared" si="2367"/>
        <v>0</v>
      </c>
      <c r="X246" s="111"/>
      <c r="Y246" s="131">
        <f t="shared" si="2368"/>
        <v>0</v>
      </c>
      <c r="Z246" s="111"/>
      <c r="AA246" s="131">
        <f t="shared" si="2369"/>
        <v>0</v>
      </c>
      <c r="AB246" s="111"/>
      <c r="AC246" s="131">
        <f t="shared" si="2370"/>
        <v>0</v>
      </c>
      <c r="AD246" s="111"/>
      <c r="AE246" s="131">
        <f t="shared" si="2371"/>
        <v>0</v>
      </c>
      <c r="AF246" s="132"/>
      <c r="AG246" s="131">
        <f t="shared" si="2372"/>
        <v>0</v>
      </c>
      <c r="AH246" s="111"/>
      <c r="AI246" s="131">
        <f t="shared" si="2373"/>
        <v>0</v>
      </c>
      <c r="AJ246" s="111"/>
      <c r="AK246" s="132"/>
      <c r="AL246" s="132"/>
      <c r="AM246" s="132">
        <v>0</v>
      </c>
      <c r="AN246" s="111"/>
      <c r="AO246" s="131">
        <f t="shared" si="2374"/>
        <v>0</v>
      </c>
      <c r="AP246" s="122"/>
      <c r="AQ246" s="131">
        <f t="shared" si="2375"/>
        <v>0</v>
      </c>
      <c r="AR246" s="111"/>
      <c r="AS246" s="131">
        <f t="shared" si="2376"/>
        <v>0</v>
      </c>
      <c r="AT246" s="111"/>
      <c r="AU246" s="131">
        <f t="shared" si="2377"/>
        <v>0</v>
      </c>
      <c r="AV246" s="111"/>
      <c r="AW246" s="131">
        <f t="shared" si="2378"/>
        <v>0</v>
      </c>
      <c r="AX246" s="111"/>
      <c r="AY246" s="131">
        <f t="shared" si="2379"/>
        <v>0</v>
      </c>
      <c r="AZ246" s="111"/>
      <c r="BA246" s="131">
        <f t="shared" si="2380"/>
        <v>0</v>
      </c>
      <c r="BB246" s="111"/>
      <c r="BC246" s="131">
        <f t="shared" si="2381"/>
        <v>0</v>
      </c>
      <c r="BD246" s="111"/>
      <c r="BE246" s="131">
        <f t="shared" si="2382"/>
        <v>0</v>
      </c>
      <c r="BF246" s="111"/>
      <c r="BG246" s="131">
        <f t="shared" si="2383"/>
        <v>0</v>
      </c>
      <c r="BH246" s="111"/>
      <c r="BI246" s="131">
        <f t="shared" si="2384"/>
        <v>0</v>
      </c>
      <c r="BJ246" s="132">
        <v>0</v>
      </c>
      <c r="BK246" s="132">
        <v>0</v>
      </c>
      <c r="BL246" s="111"/>
      <c r="BM246" s="131">
        <f t="shared" si="2385"/>
        <v>0</v>
      </c>
      <c r="BN246" s="111"/>
      <c r="BO246" s="131">
        <f t="shared" si="2386"/>
        <v>0</v>
      </c>
      <c r="BP246" s="111"/>
      <c r="BQ246" s="131">
        <f t="shared" si="2387"/>
        <v>0</v>
      </c>
      <c r="BR246" s="111"/>
      <c r="BS246" s="131">
        <f t="shared" si="2388"/>
        <v>0</v>
      </c>
      <c r="BT246" s="111"/>
      <c r="BU246" s="131">
        <f t="shared" si="2389"/>
        <v>0</v>
      </c>
      <c r="BV246" s="111"/>
      <c r="BW246" s="131">
        <f t="shared" si="2390"/>
        <v>0</v>
      </c>
      <c r="BX246" s="111"/>
      <c r="BY246" s="131">
        <f t="shared" si="2391"/>
        <v>0</v>
      </c>
      <c r="BZ246" s="111"/>
      <c r="CA246" s="131">
        <f t="shared" si="2392"/>
        <v>0</v>
      </c>
      <c r="CB246" s="271"/>
      <c r="CC246" s="131">
        <f t="shared" si="2393"/>
        <v>0</v>
      </c>
      <c r="CD246" s="111"/>
      <c r="CE246" s="131">
        <f t="shared" si="2393"/>
        <v>0</v>
      </c>
      <c r="CF246" s="111"/>
      <c r="CG246" s="131">
        <f t="shared" si="2394"/>
        <v>0</v>
      </c>
      <c r="CH246" s="130"/>
      <c r="CI246" s="131">
        <f t="shared" si="2395"/>
        <v>0</v>
      </c>
      <c r="CJ246" s="111"/>
      <c r="CK246" s="131">
        <f t="shared" si="2396"/>
        <v>0</v>
      </c>
      <c r="CL246" s="111"/>
      <c r="CM246" s="131">
        <f t="shared" si="2397"/>
        <v>0</v>
      </c>
      <c r="CN246" s="111"/>
      <c r="CO246" s="131">
        <f t="shared" si="2398"/>
        <v>0</v>
      </c>
      <c r="CP246" s="111"/>
      <c r="CQ246" s="135">
        <f t="shared" si="2399"/>
        <v>0</v>
      </c>
      <c r="CR246" s="111"/>
      <c r="CS246" s="135">
        <f t="shared" si="2400"/>
        <v>0</v>
      </c>
      <c r="CT246" s="111"/>
      <c r="CU246" s="135">
        <f t="shared" si="2401"/>
        <v>0</v>
      </c>
      <c r="CV246" s="111"/>
      <c r="CW246" s="135">
        <f t="shared" si="2402"/>
        <v>0</v>
      </c>
      <c r="CX246" s="111"/>
      <c r="CY246" s="135">
        <f t="shared" si="2403"/>
        <v>0</v>
      </c>
      <c r="CZ246" s="111"/>
      <c r="DA246" s="135">
        <f t="shared" si="2404"/>
        <v>0</v>
      </c>
      <c r="DB246" s="111"/>
      <c r="DC246" s="135">
        <f t="shared" si="2405"/>
        <v>0</v>
      </c>
      <c r="DD246" s="111"/>
      <c r="DE246" s="135">
        <f t="shared" si="2406"/>
        <v>0</v>
      </c>
      <c r="DF246" s="111">
        <v>0</v>
      </c>
      <c r="DG246" s="135">
        <v>0</v>
      </c>
      <c r="DH246" s="111"/>
      <c r="DI246" s="135">
        <f t="shared" si="2407"/>
        <v>0</v>
      </c>
      <c r="DJ246" s="111"/>
      <c r="DK246" s="135">
        <f t="shared" si="2408"/>
        <v>0</v>
      </c>
      <c r="DL246" s="111"/>
      <c r="DM246" s="135">
        <f t="shared" si="2409"/>
        <v>0</v>
      </c>
      <c r="DN246" s="111"/>
      <c r="DO246" s="135">
        <f t="shared" si="2410"/>
        <v>0</v>
      </c>
      <c r="DP246" s="130"/>
      <c r="DQ246" s="135">
        <f t="shared" si="2411"/>
        <v>0</v>
      </c>
      <c r="DR246" s="111"/>
      <c r="DS246" s="135">
        <f t="shared" si="2412"/>
        <v>0</v>
      </c>
      <c r="DT246" s="111"/>
      <c r="DU246" s="135">
        <f t="shared" si="2413"/>
        <v>0</v>
      </c>
      <c r="DV246" s="111"/>
      <c r="DW246" s="135">
        <f t="shared" si="2414"/>
        <v>0</v>
      </c>
      <c r="DX246" s="111"/>
      <c r="DY246" s="135">
        <f t="shared" si="2415"/>
        <v>0</v>
      </c>
      <c r="DZ246" s="111"/>
      <c r="EA246" s="135">
        <f t="shared" si="2416"/>
        <v>0</v>
      </c>
      <c r="EB246" s="111"/>
      <c r="EC246" s="135">
        <f t="shared" si="2417"/>
        <v>0</v>
      </c>
      <c r="ED246" s="111"/>
      <c r="EE246" s="131">
        <f t="shared" si="2418"/>
        <v>0</v>
      </c>
      <c r="EF246" s="111"/>
      <c r="EG246" s="131">
        <f t="shared" si="2419"/>
        <v>0</v>
      </c>
      <c r="EH246" s="111"/>
      <c r="EI246" s="132"/>
      <c r="EJ246" s="111"/>
      <c r="EK246" s="132"/>
      <c r="EL246" s="130"/>
      <c r="EM246" s="131">
        <f t="shared" si="2420"/>
        <v>0</v>
      </c>
      <c r="EN246" s="130">
        <v>300</v>
      </c>
      <c r="EO246" s="131">
        <f t="shared" si="2421"/>
        <v>5365710</v>
      </c>
      <c r="EP246" s="130"/>
      <c r="EQ246" s="132"/>
      <c r="ER246" s="136"/>
      <c r="ES246" s="136"/>
      <c r="ET246" s="151"/>
      <c r="EU246" s="151"/>
      <c r="EV246" s="151"/>
      <c r="EW246" s="151"/>
      <c r="EX246" s="151"/>
      <c r="EY246" s="151"/>
      <c r="EZ246" s="137">
        <f t="shared" si="2422"/>
        <v>300</v>
      </c>
      <c r="FA246" s="137">
        <f t="shared" si="2422"/>
        <v>5365710</v>
      </c>
    </row>
    <row r="247" spans="1:157" s="12" customFormat="1" ht="45" customHeight="1" x14ac:dyDescent="0.25">
      <c r="A247" s="122"/>
      <c r="B247" s="122">
        <v>198</v>
      </c>
      <c r="C247" s="123" t="s">
        <v>629</v>
      </c>
      <c r="D247" s="267" t="s">
        <v>630</v>
      </c>
      <c r="E247" s="125">
        <v>15030</v>
      </c>
      <c r="F247" s="126">
        <v>1.0900000000000001</v>
      </c>
      <c r="G247" s="127"/>
      <c r="H247" s="128">
        <v>1</v>
      </c>
      <c r="I247" s="128"/>
      <c r="J247" s="129">
        <v>1.4</v>
      </c>
      <c r="K247" s="129">
        <v>1.68</v>
      </c>
      <c r="L247" s="129">
        <v>2.23</v>
      </c>
      <c r="M247" s="129">
        <v>2.57</v>
      </c>
      <c r="N247" s="111"/>
      <c r="O247" s="131">
        <f t="shared" si="2366"/>
        <v>0</v>
      </c>
      <c r="P247" s="270"/>
      <c r="Q247" s="131">
        <f t="shared" si="2366"/>
        <v>0</v>
      </c>
      <c r="R247" s="131"/>
      <c r="S247" s="131">
        <v>0</v>
      </c>
      <c r="T247" s="131"/>
      <c r="U247" s="131"/>
      <c r="V247" s="111"/>
      <c r="W247" s="131">
        <f t="shared" si="2367"/>
        <v>0</v>
      </c>
      <c r="X247" s="111"/>
      <c r="Y247" s="131">
        <f t="shared" si="2368"/>
        <v>0</v>
      </c>
      <c r="Z247" s="111"/>
      <c r="AA247" s="131">
        <f t="shared" si="2369"/>
        <v>0</v>
      </c>
      <c r="AB247" s="111"/>
      <c r="AC247" s="131">
        <f t="shared" si="2370"/>
        <v>0</v>
      </c>
      <c r="AD247" s="111"/>
      <c r="AE247" s="131">
        <f t="shared" si="2371"/>
        <v>0</v>
      </c>
      <c r="AF247" s="132"/>
      <c r="AG247" s="131">
        <f t="shared" si="2372"/>
        <v>0</v>
      </c>
      <c r="AH247" s="111"/>
      <c r="AI247" s="131">
        <f t="shared" si="2373"/>
        <v>0</v>
      </c>
      <c r="AJ247" s="111"/>
      <c r="AK247" s="132"/>
      <c r="AL247" s="132"/>
      <c r="AM247" s="132">
        <v>0</v>
      </c>
      <c r="AN247" s="111"/>
      <c r="AO247" s="131">
        <f t="shared" si="2374"/>
        <v>0</v>
      </c>
      <c r="AP247" s="122"/>
      <c r="AQ247" s="131">
        <f t="shared" si="2375"/>
        <v>0</v>
      </c>
      <c r="AR247" s="111"/>
      <c r="AS247" s="131">
        <f t="shared" si="2376"/>
        <v>0</v>
      </c>
      <c r="AT247" s="111"/>
      <c r="AU247" s="131">
        <f t="shared" si="2377"/>
        <v>0</v>
      </c>
      <c r="AV247" s="111"/>
      <c r="AW247" s="131">
        <f t="shared" si="2378"/>
        <v>0</v>
      </c>
      <c r="AX247" s="111"/>
      <c r="AY247" s="131">
        <f t="shared" si="2379"/>
        <v>0</v>
      </c>
      <c r="AZ247" s="111"/>
      <c r="BA247" s="131">
        <f t="shared" si="2380"/>
        <v>0</v>
      </c>
      <c r="BB247" s="111"/>
      <c r="BC247" s="131">
        <f t="shared" si="2381"/>
        <v>0</v>
      </c>
      <c r="BD247" s="111"/>
      <c r="BE247" s="131">
        <f t="shared" si="2382"/>
        <v>0</v>
      </c>
      <c r="BF247" s="111"/>
      <c r="BG247" s="131">
        <f t="shared" si="2383"/>
        <v>0</v>
      </c>
      <c r="BH247" s="111"/>
      <c r="BI247" s="131">
        <f t="shared" si="2384"/>
        <v>0</v>
      </c>
      <c r="BJ247" s="132">
        <v>0</v>
      </c>
      <c r="BK247" s="132">
        <v>0</v>
      </c>
      <c r="BL247" s="111"/>
      <c r="BM247" s="131">
        <f t="shared" si="2385"/>
        <v>0</v>
      </c>
      <c r="BN247" s="111"/>
      <c r="BO247" s="131">
        <f t="shared" si="2386"/>
        <v>0</v>
      </c>
      <c r="BP247" s="111"/>
      <c r="BQ247" s="131">
        <f t="shared" si="2387"/>
        <v>0</v>
      </c>
      <c r="BR247" s="111"/>
      <c r="BS247" s="131">
        <f t="shared" si="2388"/>
        <v>0</v>
      </c>
      <c r="BT247" s="111"/>
      <c r="BU247" s="131">
        <f t="shared" si="2389"/>
        <v>0</v>
      </c>
      <c r="BV247" s="111"/>
      <c r="BW247" s="131">
        <f t="shared" si="2390"/>
        <v>0</v>
      </c>
      <c r="BX247" s="111"/>
      <c r="BY247" s="131">
        <f t="shared" si="2391"/>
        <v>0</v>
      </c>
      <c r="BZ247" s="111"/>
      <c r="CA247" s="131">
        <f t="shared" si="2392"/>
        <v>0</v>
      </c>
      <c r="CB247" s="271"/>
      <c r="CC247" s="131">
        <f t="shared" si="2393"/>
        <v>0</v>
      </c>
      <c r="CD247" s="111"/>
      <c r="CE247" s="131">
        <f t="shared" si="2393"/>
        <v>0</v>
      </c>
      <c r="CF247" s="111"/>
      <c r="CG247" s="131">
        <f t="shared" si="2394"/>
        <v>0</v>
      </c>
      <c r="CH247" s="130"/>
      <c r="CI247" s="131">
        <f t="shared" si="2395"/>
        <v>0</v>
      </c>
      <c r="CJ247" s="111"/>
      <c r="CK247" s="131">
        <f t="shared" si="2396"/>
        <v>0</v>
      </c>
      <c r="CL247" s="111"/>
      <c r="CM247" s="131">
        <f t="shared" si="2397"/>
        <v>0</v>
      </c>
      <c r="CN247" s="111"/>
      <c r="CO247" s="131">
        <f t="shared" si="2398"/>
        <v>0</v>
      </c>
      <c r="CP247" s="111"/>
      <c r="CQ247" s="135">
        <f t="shared" si="2399"/>
        <v>0</v>
      </c>
      <c r="CR247" s="111"/>
      <c r="CS247" s="135">
        <f t="shared" si="2400"/>
        <v>0</v>
      </c>
      <c r="CT247" s="111"/>
      <c r="CU247" s="135">
        <f t="shared" si="2401"/>
        <v>0</v>
      </c>
      <c r="CV247" s="111"/>
      <c r="CW247" s="135">
        <f t="shared" si="2402"/>
        <v>0</v>
      </c>
      <c r="CX247" s="111"/>
      <c r="CY247" s="135">
        <f t="shared" si="2403"/>
        <v>0</v>
      </c>
      <c r="CZ247" s="111"/>
      <c r="DA247" s="135">
        <f t="shared" si="2404"/>
        <v>0</v>
      </c>
      <c r="DB247" s="111"/>
      <c r="DC247" s="135">
        <f t="shared" si="2405"/>
        <v>0</v>
      </c>
      <c r="DD247" s="111"/>
      <c r="DE247" s="135">
        <f t="shared" si="2406"/>
        <v>0</v>
      </c>
      <c r="DF247" s="111">
        <v>0</v>
      </c>
      <c r="DG247" s="135">
        <v>0</v>
      </c>
      <c r="DH247" s="111"/>
      <c r="DI247" s="135">
        <f t="shared" si="2407"/>
        <v>0</v>
      </c>
      <c r="DJ247" s="111"/>
      <c r="DK247" s="135">
        <f t="shared" si="2408"/>
        <v>0</v>
      </c>
      <c r="DL247" s="111"/>
      <c r="DM247" s="135">
        <f t="shared" si="2409"/>
        <v>0</v>
      </c>
      <c r="DN247" s="111"/>
      <c r="DO247" s="135">
        <f t="shared" si="2410"/>
        <v>0</v>
      </c>
      <c r="DP247" s="130"/>
      <c r="DQ247" s="135">
        <f t="shared" si="2411"/>
        <v>0</v>
      </c>
      <c r="DR247" s="111"/>
      <c r="DS247" s="135">
        <f t="shared" si="2412"/>
        <v>0</v>
      </c>
      <c r="DT247" s="111"/>
      <c r="DU247" s="135">
        <f t="shared" si="2413"/>
        <v>0</v>
      </c>
      <c r="DV247" s="111"/>
      <c r="DW247" s="135">
        <f t="shared" si="2414"/>
        <v>0</v>
      </c>
      <c r="DX247" s="111"/>
      <c r="DY247" s="135">
        <f t="shared" si="2415"/>
        <v>0</v>
      </c>
      <c r="DZ247" s="111"/>
      <c r="EA247" s="135">
        <f t="shared" si="2416"/>
        <v>0</v>
      </c>
      <c r="EB247" s="111"/>
      <c r="EC247" s="135">
        <f t="shared" si="2417"/>
        <v>0</v>
      </c>
      <c r="ED247" s="111"/>
      <c r="EE247" s="131">
        <f t="shared" si="2418"/>
        <v>0</v>
      </c>
      <c r="EF247" s="111"/>
      <c r="EG247" s="131">
        <f t="shared" si="2419"/>
        <v>0</v>
      </c>
      <c r="EH247" s="111"/>
      <c r="EI247" s="132"/>
      <c r="EJ247" s="111"/>
      <c r="EK247" s="132"/>
      <c r="EL247" s="130"/>
      <c r="EM247" s="131">
        <f t="shared" si="2420"/>
        <v>0</v>
      </c>
      <c r="EN247" s="130">
        <v>20</v>
      </c>
      <c r="EO247" s="131">
        <f t="shared" si="2421"/>
        <v>458715.6</v>
      </c>
      <c r="EP247" s="130"/>
      <c r="EQ247" s="132"/>
      <c r="ER247" s="136"/>
      <c r="ES247" s="136"/>
      <c r="ET247" s="151"/>
      <c r="EU247" s="151"/>
      <c r="EV247" s="151"/>
      <c r="EW247" s="151"/>
      <c r="EX247" s="151"/>
      <c r="EY247" s="151"/>
      <c r="EZ247" s="137">
        <f t="shared" si="2422"/>
        <v>20</v>
      </c>
      <c r="FA247" s="137">
        <f t="shared" si="2422"/>
        <v>458715.6</v>
      </c>
    </row>
    <row r="248" spans="1:157" s="2" customFormat="1" ht="45" customHeight="1" x14ac:dyDescent="0.25">
      <c r="A248" s="122"/>
      <c r="B248" s="122">
        <v>199</v>
      </c>
      <c r="C248" s="123" t="s">
        <v>631</v>
      </c>
      <c r="D248" s="267" t="s">
        <v>632</v>
      </c>
      <c r="E248" s="125">
        <v>15030</v>
      </c>
      <c r="F248" s="126">
        <v>1.5</v>
      </c>
      <c r="G248" s="127"/>
      <c r="H248" s="128">
        <v>1</v>
      </c>
      <c r="I248" s="128"/>
      <c r="J248" s="129">
        <v>1.4</v>
      </c>
      <c r="K248" s="129">
        <v>1.68</v>
      </c>
      <c r="L248" s="129">
        <v>2.23</v>
      </c>
      <c r="M248" s="129">
        <v>2.57</v>
      </c>
      <c r="N248" s="111"/>
      <c r="O248" s="131">
        <f t="shared" si="2366"/>
        <v>0</v>
      </c>
      <c r="P248" s="270"/>
      <c r="Q248" s="131">
        <f t="shared" si="2366"/>
        <v>0</v>
      </c>
      <c r="R248" s="131"/>
      <c r="S248" s="131">
        <v>0</v>
      </c>
      <c r="T248" s="131"/>
      <c r="U248" s="131"/>
      <c r="V248" s="111"/>
      <c r="W248" s="131">
        <f t="shared" si="2367"/>
        <v>0</v>
      </c>
      <c r="X248" s="111"/>
      <c r="Y248" s="131">
        <f t="shared" si="2368"/>
        <v>0</v>
      </c>
      <c r="Z248" s="111"/>
      <c r="AA248" s="131">
        <f t="shared" si="2369"/>
        <v>0</v>
      </c>
      <c r="AB248" s="111"/>
      <c r="AC248" s="131">
        <f t="shared" si="2370"/>
        <v>0</v>
      </c>
      <c r="AD248" s="111"/>
      <c r="AE248" s="131">
        <f t="shared" si="2371"/>
        <v>0</v>
      </c>
      <c r="AF248" s="132"/>
      <c r="AG248" s="131">
        <f t="shared" si="2372"/>
        <v>0</v>
      </c>
      <c r="AH248" s="111"/>
      <c r="AI248" s="131">
        <f t="shared" si="2373"/>
        <v>0</v>
      </c>
      <c r="AJ248" s="111"/>
      <c r="AK248" s="132"/>
      <c r="AL248" s="132"/>
      <c r="AM248" s="132">
        <v>0</v>
      </c>
      <c r="AN248" s="111"/>
      <c r="AO248" s="131">
        <f t="shared" si="2374"/>
        <v>0</v>
      </c>
      <c r="AP248" s="122"/>
      <c r="AQ248" s="131">
        <f t="shared" si="2375"/>
        <v>0</v>
      </c>
      <c r="AR248" s="111"/>
      <c r="AS248" s="131">
        <f t="shared" si="2376"/>
        <v>0</v>
      </c>
      <c r="AT248" s="111"/>
      <c r="AU248" s="131">
        <f t="shared" si="2377"/>
        <v>0</v>
      </c>
      <c r="AV248" s="111"/>
      <c r="AW248" s="131">
        <f t="shared" si="2378"/>
        <v>0</v>
      </c>
      <c r="AX248" s="111"/>
      <c r="AY248" s="131">
        <f t="shared" si="2379"/>
        <v>0</v>
      </c>
      <c r="AZ248" s="111"/>
      <c r="BA248" s="131">
        <f t="shared" si="2380"/>
        <v>0</v>
      </c>
      <c r="BB248" s="111"/>
      <c r="BC248" s="131">
        <f t="shared" si="2381"/>
        <v>0</v>
      </c>
      <c r="BD248" s="111"/>
      <c r="BE248" s="131">
        <f t="shared" si="2382"/>
        <v>0</v>
      </c>
      <c r="BF248" s="111"/>
      <c r="BG248" s="131">
        <f t="shared" si="2383"/>
        <v>0</v>
      </c>
      <c r="BH248" s="111"/>
      <c r="BI248" s="131">
        <f t="shared" si="2384"/>
        <v>0</v>
      </c>
      <c r="BJ248" s="132">
        <v>0</v>
      </c>
      <c r="BK248" s="132">
        <v>0</v>
      </c>
      <c r="BL248" s="111"/>
      <c r="BM248" s="131">
        <f t="shared" si="2385"/>
        <v>0</v>
      </c>
      <c r="BN248" s="111"/>
      <c r="BO248" s="131">
        <f t="shared" si="2386"/>
        <v>0</v>
      </c>
      <c r="BP248" s="111"/>
      <c r="BQ248" s="131">
        <f t="shared" si="2387"/>
        <v>0</v>
      </c>
      <c r="BR248" s="111"/>
      <c r="BS248" s="131">
        <f t="shared" si="2388"/>
        <v>0</v>
      </c>
      <c r="BT248" s="111"/>
      <c r="BU248" s="131">
        <f t="shared" si="2389"/>
        <v>0</v>
      </c>
      <c r="BV248" s="111"/>
      <c r="BW248" s="131">
        <f t="shared" si="2390"/>
        <v>0</v>
      </c>
      <c r="BX248" s="111"/>
      <c r="BY248" s="131">
        <f t="shared" si="2391"/>
        <v>0</v>
      </c>
      <c r="BZ248" s="111"/>
      <c r="CA248" s="131">
        <f t="shared" si="2392"/>
        <v>0</v>
      </c>
      <c r="CB248" s="271"/>
      <c r="CC248" s="131">
        <f t="shared" si="2393"/>
        <v>0</v>
      </c>
      <c r="CD248" s="111"/>
      <c r="CE248" s="131">
        <f t="shared" si="2393"/>
        <v>0</v>
      </c>
      <c r="CF248" s="111"/>
      <c r="CG248" s="131">
        <f t="shared" si="2394"/>
        <v>0</v>
      </c>
      <c r="CH248" s="130"/>
      <c r="CI248" s="131">
        <f t="shared" si="2395"/>
        <v>0</v>
      </c>
      <c r="CJ248" s="111"/>
      <c r="CK248" s="131">
        <f t="shared" si="2396"/>
        <v>0</v>
      </c>
      <c r="CL248" s="111"/>
      <c r="CM248" s="131">
        <f t="shared" si="2397"/>
        <v>0</v>
      </c>
      <c r="CN248" s="111"/>
      <c r="CO248" s="131">
        <f t="shared" si="2398"/>
        <v>0</v>
      </c>
      <c r="CP248" s="111"/>
      <c r="CQ248" s="135">
        <f t="shared" si="2399"/>
        <v>0</v>
      </c>
      <c r="CR248" s="111"/>
      <c r="CS248" s="135">
        <f t="shared" si="2400"/>
        <v>0</v>
      </c>
      <c r="CT248" s="111"/>
      <c r="CU248" s="135">
        <f t="shared" si="2401"/>
        <v>0</v>
      </c>
      <c r="CV248" s="111"/>
      <c r="CW248" s="135">
        <f t="shared" si="2402"/>
        <v>0</v>
      </c>
      <c r="CX248" s="111"/>
      <c r="CY248" s="135">
        <f t="shared" si="2403"/>
        <v>0</v>
      </c>
      <c r="CZ248" s="111"/>
      <c r="DA248" s="135">
        <f t="shared" si="2404"/>
        <v>0</v>
      </c>
      <c r="DB248" s="111"/>
      <c r="DC248" s="135">
        <f t="shared" si="2405"/>
        <v>0</v>
      </c>
      <c r="DD248" s="111"/>
      <c r="DE248" s="135">
        <f t="shared" si="2406"/>
        <v>0</v>
      </c>
      <c r="DF248" s="111">
        <v>0</v>
      </c>
      <c r="DG248" s="135">
        <v>0</v>
      </c>
      <c r="DH248" s="111"/>
      <c r="DI248" s="135">
        <f t="shared" si="2407"/>
        <v>0</v>
      </c>
      <c r="DJ248" s="111"/>
      <c r="DK248" s="135">
        <f t="shared" si="2408"/>
        <v>0</v>
      </c>
      <c r="DL248" s="111"/>
      <c r="DM248" s="135">
        <f t="shared" si="2409"/>
        <v>0</v>
      </c>
      <c r="DN248" s="111"/>
      <c r="DO248" s="135">
        <f t="shared" si="2410"/>
        <v>0</v>
      </c>
      <c r="DP248" s="130"/>
      <c r="DQ248" s="135">
        <f t="shared" si="2411"/>
        <v>0</v>
      </c>
      <c r="DR248" s="111"/>
      <c r="DS248" s="135">
        <f t="shared" si="2412"/>
        <v>0</v>
      </c>
      <c r="DT248" s="111"/>
      <c r="DU248" s="135">
        <f t="shared" si="2413"/>
        <v>0</v>
      </c>
      <c r="DV248" s="111"/>
      <c r="DW248" s="135">
        <f t="shared" si="2414"/>
        <v>0</v>
      </c>
      <c r="DX248" s="111"/>
      <c r="DY248" s="135">
        <f t="shared" si="2415"/>
        <v>0</v>
      </c>
      <c r="DZ248" s="111"/>
      <c r="EA248" s="135">
        <f t="shared" si="2416"/>
        <v>0</v>
      </c>
      <c r="EB248" s="111"/>
      <c r="EC248" s="135">
        <f t="shared" si="2417"/>
        <v>0</v>
      </c>
      <c r="ED248" s="111"/>
      <c r="EE248" s="131">
        <f t="shared" si="2418"/>
        <v>0</v>
      </c>
      <c r="EF248" s="111"/>
      <c r="EG248" s="131">
        <f t="shared" si="2419"/>
        <v>0</v>
      </c>
      <c r="EH248" s="111"/>
      <c r="EI248" s="132"/>
      <c r="EJ248" s="111"/>
      <c r="EK248" s="132"/>
      <c r="EL248" s="130"/>
      <c r="EM248" s="131">
        <f t="shared" si="2420"/>
        <v>0</v>
      </c>
      <c r="EN248" s="130"/>
      <c r="EO248" s="131">
        <f t="shared" si="2421"/>
        <v>0</v>
      </c>
      <c r="EP248" s="130"/>
      <c r="EQ248" s="132"/>
      <c r="ER248" s="136"/>
      <c r="ES248" s="136"/>
      <c r="ET248" s="151"/>
      <c r="EU248" s="151"/>
      <c r="EV248" s="151"/>
      <c r="EW248" s="151"/>
      <c r="EX248" s="151"/>
      <c r="EY248" s="151"/>
      <c r="EZ248" s="137">
        <f t="shared" si="2422"/>
        <v>0</v>
      </c>
      <c r="FA248" s="137">
        <f t="shared" si="2422"/>
        <v>0</v>
      </c>
    </row>
    <row r="249" spans="1:157" s="2" customFormat="1" ht="60" customHeight="1" x14ac:dyDescent="0.25">
      <c r="A249" s="122"/>
      <c r="B249" s="122">
        <v>200</v>
      </c>
      <c r="C249" s="123" t="s">
        <v>633</v>
      </c>
      <c r="D249" s="217" t="s">
        <v>634</v>
      </c>
      <c r="E249" s="125">
        <v>15030</v>
      </c>
      <c r="F249" s="126">
        <v>1.8</v>
      </c>
      <c r="G249" s="127"/>
      <c r="H249" s="128">
        <v>1</v>
      </c>
      <c r="I249" s="194"/>
      <c r="J249" s="183">
        <v>1.4</v>
      </c>
      <c r="K249" s="183">
        <v>1.68</v>
      </c>
      <c r="L249" s="183">
        <v>2.23</v>
      </c>
      <c r="M249" s="186">
        <v>2.57</v>
      </c>
      <c r="N249" s="111"/>
      <c r="O249" s="131">
        <f t="shared" si="2366"/>
        <v>0</v>
      </c>
      <c r="P249" s="270"/>
      <c r="Q249" s="131">
        <f t="shared" si="2366"/>
        <v>0</v>
      </c>
      <c r="R249" s="131"/>
      <c r="S249" s="131">
        <v>0</v>
      </c>
      <c r="T249" s="131"/>
      <c r="U249" s="131"/>
      <c r="V249" s="111"/>
      <c r="W249" s="131">
        <f t="shared" si="2367"/>
        <v>0</v>
      </c>
      <c r="X249" s="111"/>
      <c r="Y249" s="131">
        <f t="shared" si="2368"/>
        <v>0</v>
      </c>
      <c r="Z249" s="111"/>
      <c r="AA249" s="131">
        <f t="shared" si="2369"/>
        <v>0</v>
      </c>
      <c r="AB249" s="111"/>
      <c r="AC249" s="131">
        <f t="shared" si="2370"/>
        <v>0</v>
      </c>
      <c r="AD249" s="111"/>
      <c r="AE249" s="131">
        <f t="shared" si="2371"/>
        <v>0</v>
      </c>
      <c r="AF249" s="132"/>
      <c r="AG249" s="131">
        <f t="shared" si="2372"/>
        <v>0</v>
      </c>
      <c r="AH249" s="111"/>
      <c r="AI249" s="131">
        <f t="shared" si="2373"/>
        <v>0</v>
      </c>
      <c r="AJ249" s="111"/>
      <c r="AK249" s="132"/>
      <c r="AL249" s="132"/>
      <c r="AM249" s="132">
        <v>0</v>
      </c>
      <c r="AN249" s="111"/>
      <c r="AO249" s="131">
        <f t="shared" si="2374"/>
        <v>0</v>
      </c>
      <c r="AP249" s="122"/>
      <c r="AQ249" s="131">
        <f t="shared" si="2375"/>
        <v>0</v>
      </c>
      <c r="AR249" s="111"/>
      <c r="AS249" s="131">
        <f t="shared" si="2376"/>
        <v>0</v>
      </c>
      <c r="AT249" s="111"/>
      <c r="AU249" s="131">
        <f t="shared" si="2377"/>
        <v>0</v>
      </c>
      <c r="AV249" s="111"/>
      <c r="AW249" s="131">
        <f t="shared" si="2378"/>
        <v>0</v>
      </c>
      <c r="AX249" s="111"/>
      <c r="AY249" s="131">
        <f t="shared" si="2379"/>
        <v>0</v>
      </c>
      <c r="AZ249" s="111"/>
      <c r="BA249" s="131">
        <f t="shared" si="2380"/>
        <v>0</v>
      </c>
      <c r="BB249" s="111"/>
      <c r="BC249" s="131">
        <f t="shared" si="2381"/>
        <v>0</v>
      </c>
      <c r="BD249" s="111"/>
      <c r="BE249" s="131">
        <f t="shared" si="2382"/>
        <v>0</v>
      </c>
      <c r="BF249" s="111"/>
      <c r="BG249" s="131">
        <f t="shared" si="2383"/>
        <v>0</v>
      </c>
      <c r="BH249" s="111"/>
      <c r="BI249" s="131">
        <f t="shared" si="2384"/>
        <v>0</v>
      </c>
      <c r="BJ249" s="132">
        <v>0</v>
      </c>
      <c r="BK249" s="132">
        <v>0</v>
      </c>
      <c r="BL249" s="111"/>
      <c r="BM249" s="131">
        <f t="shared" si="2385"/>
        <v>0</v>
      </c>
      <c r="BN249" s="111"/>
      <c r="BO249" s="131">
        <f t="shared" si="2386"/>
        <v>0</v>
      </c>
      <c r="BP249" s="111"/>
      <c r="BQ249" s="131">
        <f t="shared" si="2387"/>
        <v>0</v>
      </c>
      <c r="BR249" s="111"/>
      <c r="BS249" s="131">
        <f t="shared" si="2388"/>
        <v>0</v>
      </c>
      <c r="BT249" s="111"/>
      <c r="BU249" s="131">
        <f t="shared" si="2389"/>
        <v>0</v>
      </c>
      <c r="BV249" s="111"/>
      <c r="BW249" s="131">
        <f t="shared" si="2390"/>
        <v>0</v>
      </c>
      <c r="BX249" s="111"/>
      <c r="BY249" s="131">
        <f t="shared" si="2391"/>
        <v>0</v>
      </c>
      <c r="BZ249" s="111"/>
      <c r="CA249" s="131">
        <f t="shared" si="2392"/>
        <v>0</v>
      </c>
      <c r="CB249" s="271"/>
      <c r="CC249" s="131">
        <f t="shared" si="2393"/>
        <v>0</v>
      </c>
      <c r="CD249" s="111"/>
      <c r="CE249" s="131">
        <f t="shared" si="2393"/>
        <v>0</v>
      </c>
      <c r="CF249" s="111"/>
      <c r="CG249" s="131">
        <f t="shared" si="2394"/>
        <v>0</v>
      </c>
      <c r="CH249" s="130"/>
      <c r="CI249" s="131">
        <f t="shared" si="2395"/>
        <v>0</v>
      </c>
      <c r="CJ249" s="111"/>
      <c r="CK249" s="131">
        <f t="shared" si="2396"/>
        <v>0</v>
      </c>
      <c r="CL249" s="111"/>
      <c r="CM249" s="131">
        <f t="shared" si="2397"/>
        <v>0</v>
      </c>
      <c r="CN249" s="111"/>
      <c r="CO249" s="131">
        <f t="shared" si="2398"/>
        <v>0</v>
      </c>
      <c r="CP249" s="111"/>
      <c r="CQ249" s="135">
        <f t="shared" si="2399"/>
        <v>0</v>
      </c>
      <c r="CR249" s="111"/>
      <c r="CS249" s="135">
        <f t="shared" si="2400"/>
        <v>0</v>
      </c>
      <c r="CT249" s="111"/>
      <c r="CU249" s="135">
        <f t="shared" si="2401"/>
        <v>0</v>
      </c>
      <c r="CV249" s="111"/>
      <c r="CW249" s="135">
        <f t="shared" si="2402"/>
        <v>0</v>
      </c>
      <c r="CX249" s="111"/>
      <c r="CY249" s="135">
        <f t="shared" si="2403"/>
        <v>0</v>
      </c>
      <c r="CZ249" s="111"/>
      <c r="DA249" s="135">
        <f t="shared" si="2404"/>
        <v>0</v>
      </c>
      <c r="DB249" s="111"/>
      <c r="DC249" s="135">
        <f t="shared" si="2405"/>
        <v>0</v>
      </c>
      <c r="DD249" s="111"/>
      <c r="DE249" s="135">
        <f t="shared" si="2406"/>
        <v>0</v>
      </c>
      <c r="DF249" s="111">
        <v>0</v>
      </c>
      <c r="DG249" s="135">
        <v>0</v>
      </c>
      <c r="DH249" s="111"/>
      <c r="DI249" s="135">
        <f t="shared" si="2407"/>
        <v>0</v>
      </c>
      <c r="DJ249" s="111"/>
      <c r="DK249" s="135">
        <f t="shared" si="2408"/>
        <v>0</v>
      </c>
      <c r="DL249" s="111"/>
      <c r="DM249" s="135">
        <f t="shared" si="2409"/>
        <v>0</v>
      </c>
      <c r="DN249" s="111"/>
      <c r="DO249" s="135">
        <f t="shared" si="2410"/>
        <v>0</v>
      </c>
      <c r="DP249" s="130"/>
      <c r="DQ249" s="135">
        <f t="shared" si="2411"/>
        <v>0</v>
      </c>
      <c r="DR249" s="111"/>
      <c r="DS249" s="135">
        <f t="shared" si="2412"/>
        <v>0</v>
      </c>
      <c r="DT249" s="111"/>
      <c r="DU249" s="135">
        <f t="shared" si="2413"/>
        <v>0</v>
      </c>
      <c r="DV249" s="111"/>
      <c r="DW249" s="135">
        <f t="shared" si="2414"/>
        <v>0</v>
      </c>
      <c r="DX249" s="111"/>
      <c r="DY249" s="135">
        <f t="shared" si="2415"/>
        <v>0</v>
      </c>
      <c r="DZ249" s="111"/>
      <c r="EA249" s="135">
        <f t="shared" si="2416"/>
        <v>0</v>
      </c>
      <c r="EB249" s="111"/>
      <c r="EC249" s="135">
        <f t="shared" si="2417"/>
        <v>0</v>
      </c>
      <c r="ED249" s="111"/>
      <c r="EE249" s="131">
        <f t="shared" si="2418"/>
        <v>0</v>
      </c>
      <c r="EF249" s="111"/>
      <c r="EG249" s="131">
        <f t="shared" si="2419"/>
        <v>0</v>
      </c>
      <c r="EH249" s="111"/>
      <c r="EI249" s="132"/>
      <c r="EJ249" s="111"/>
      <c r="EK249" s="132"/>
      <c r="EL249" s="130"/>
      <c r="EM249" s="131">
        <f t="shared" si="2420"/>
        <v>0</v>
      </c>
      <c r="EN249" s="130"/>
      <c r="EO249" s="131">
        <f t="shared" si="2421"/>
        <v>0</v>
      </c>
      <c r="EP249" s="130"/>
      <c r="EQ249" s="132"/>
      <c r="ER249" s="136"/>
      <c r="ES249" s="136"/>
      <c r="ET249" s="151"/>
      <c r="EU249" s="151"/>
      <c r="EV249" s="151"/>
      <c r="EW249" s="151"/>
      <c r="EX249" s="151"/>
      <c r="EY249" s="151"/>
      <c r="EZ249" s="137">
        <f t="shared" si="2422"/>
        <v>0</v>
      </c>
      <c r="FA249" s="137">
        <f t="shared" si="2422"/>
        <v>0</v>
      </c>
    </row>
    <row r="250" spans="1:157" s="2" customFormat="1" ht="45" customHeight="1" x14ac:dyDescent="0.25">
      <c r="A250" s="122"/>
      <c r="B250" s="122">
        <v>201</v>
      </c>
      <c r="C250" s="123" t="s">
        <v>635</v>
      </c>
      <c r="D250" s="217" t="s">
        <v>636</v>
      </c>
      <c r="E250" s="125">
        <v>15030</v>
      </c>
      <c r="F250" s="126">
        <v>2.75</v>
      </c>
      <c r="G250" s="127"/>
      <c r="H250" s="128">
        <v>1</v>
      </c>
      <c r="I250" s="194"/>
      <c r="J250" s="183">
        <v>1.4</v>
      </c>
      <c r="K250" s="183">
        <v>1.68</v>
      </c>
      <c r="L250" s="183">
        <v>2.23</v>
      </c>
      <c r="M250" s="186">
        <v>2.57</v>
      </c>
      <c r="N250" s="111"/>
      <c r="O250" s="131">
        <f t="shared" si="2366"/>
        <v>0</v>
      </c>
      <c r="P250" s="270"/>
      <c r="Q250" s="131">
        <f t="shared" si="2366"/>
        <v>0</v>
      </c>
      <c r="R250" s="131"/>
      <c r="S250" s="131">
        <v>0</v>
      </c>
      <c r="T250" s="131"/>
      <c r="U250" s="131"/>
      <c r="V250" s="111"/>
      <c r="W250" s="131">
        <f t="shared" si="2367"/>
        <v>0</v>
      </c>
      <c r="X250" s="111"/>
      <c r="Y250" s="131">
        <f t="shared" si="2368"/>
        <v>0</v>
      </c>
      <c r="Z250" s="111"/>
      <c r="AA250" s="131">
        <f t="shared" si="2369"/>
        <v>0</v>
      </c>
      <c r="AB250" s="111"/>
      <c r="AC250" s="131">
        <f t="shared" si="2370"/>
        <v>0</v>
      </c>
      <c r="AD250" s="111"/>
      <c r="AE250" s="131">
        <f t="shared" si="2371"/>
        <v>0</v>
      </c>
      <c r="AF250" s="132"/>
      <c r="AG250" s="131">
        <f t="shared" si="2372"/>
        <v>0</v>
      </c>
      <c r="AH250" s="111"/>
      <c r="AI250" s="131">
        <f t="shared" si="2373"/>
        <v>0</v>
      </c>
      <c r="AJ250" s="111"/>
      <c r="AK250" s="132"/>
      <c r="AL250" s="132"/>
      <c r="AM250" s="132">
        <v>0</v>
      </c>
      <c r="AN250" s="111"/>
      <c r="AO250" s="131">
        <f t="shared" si="2374"/>
        <v>0</v>
      </c>
      <c r="AP250" s="122"/>
      <c r="AQ250" s="131">
        <f t="shared" si="2375"/>
        <v>0</v>
      </c>
      <c r="AR250" s="111"/>
      <c r="AS250" s="131">
        <f t="shared" si="2376"/>
        <v>0</v>
      </c>
      <c r="AT250" s="111"/>
      <c r="AU250" s="131">
        <f t="shared" si="2377"/>
        <v>0</v>
      </c>
      <c r="AV250" s="111"/>
      <c r="AW250" s="131">
        <f t="shared" si="2378"/>
        <v>0</v>
      </c>
      <c r="AX250" s="111"/>
      <c r="AY250" s="131">
        <f t="shared" si="2379"/>
        <v>0</v>
      </c>
      <c r="AZ250" s="111"/>
      <c r="BA250" s="131">
        <f t="shared" si="2380"/>
        <v>0</v>
      </c>
      <c r="BB250" s="111"/>
      <c r="BC250" s="131">
        <f t="shared" si="2381"/>
        <v>0</v>
      </c>
      <c r="BD250" s="111"/>
      <c r="BE250" s="131">
        <f t="shared" si="2382"/>
        <v>0</v>
      </c>
      <c r="BF250" s="111"/>
      <c r="BG250" s="131">
        <f t="shared" si="2383"/>
        <v>0</v>
      </c>
      <c r="BH250" s="111"/>
      <c r="BI250" s="131">
        <f t="shared" si="2384"/>
        <v>0</v>
      </c>
      <c r="BJ250" s="132">
        <v>0</v>
      </c>
      <c r="BK250" s="132">
        <v>0</v>
      </c>
      <c r="BL250" s="111"/>
      <c r="BM250" s="131">
        <f t="shared" si="2385"/>
        <v>0</v>
      </c>
      <c r="BN250" s="111"/>
      <c r="BO250" s="131">
        <f t="shared" si="2386"/>
        <v>0</v>
      </c>
      <c r="BP250" s="111"/>
      <c r="BQ250" s="131">
        <f t="shared" si="2387"/>
        <v>0</v>
      </c>
      <c r="BR250" s="111"/>
      <c r="BS250" s="131">
        <f t="shared" si="2388"/>
        <v>0</v>
      </c>
      <c r="BT250" s="111"/>
      <c r="BU250" s="131">
        <f t="shared" si="2389"/>
        <v>0</v>
      </c>
      <c r="BV250" s="111"/>
      <c r="BW250" s="131">
        <f t="shared" si="2390"/>
        <v>0</v>
      </c>
      <c r="BX250" s="111"/>
      <c r="BY250" s="131">
        <f t="shared" si="2391"/>
        <v>0</v>
      </c>
      <c r="BZ250" s="111"/>
      <c r="CA250" s="131">
        <f t="shared" si="2392"/>
        <v>0</v>
      </c>
      <c r="CB250" s="271"/>
      <c r="CC250" s="131">
        <f t="shared" si="2393"/>
        <v>0</v>
      </c>
      <c r="CD250" s="111"/>
      <c r="CE250" s="131">
        <f t="shared" si="2393"/>
        <v>0</v>
      </c>
      <c r="CF250" s="111"/>
      <c r="CG250" s="131">
        <f t="shared" si="2394"/>
        <v>0</v>
      </c>
      <c r="CH250" s="130"/>
      <c r="CI250" s="131">
        <f t="shared" si="2395"/>
        <v>0</v>
      </c>
      <c r="CJ250" s="111"/>
      <c r="CK250" s="131">
        <f t="shared" si="2396"/>
        <v>0</v>
      </c>
      <c r="CL250" s="111"/>
      <c r="CM250" s="131">
        <f t="shared" si="2397"/>
        <v>0</v>
      </c>
      <c r="CN250" s="111"/>
      <c r="CO250" s="131">
        <f t="shared" si="2398"/>
        <v>0</v>
      </c>
      <c r="CP250" s="111"/>
      <c r="CQ250" s="135">
        <f t="shared" si="2399"/>
        <v>0</v>
      </c>
      <c r="CR250" s="111"/>
      <c r="CS250" s="135">
        <f t="shared" si="2400"/>
        <v>0</v>
      </c>
      <c r="CT250" s="111"/>
      <c r="CU250" s="135">
        <f t="shared" si="2401"/>
        <v>0</v>
      </c>
      <c r="CV250" s="111"/>
      <c r="CW250" s="135">
        <f t="shared" si="2402"/>
        <v>0</v>
      </c>
      <c r="CX250" s="111"/>
      <c r="CY250" s="135">
        <f t="shared" si="2403"/>
        <v>0</v>
      </c>
      <c r="CZ250" s="111"/>
      <c r="DA250" s="135">
        <f t="shared" si="2404"/>
        <v>0</v>
      </c>
      <c r="DB250" s="111"/>
      <c r="DC250" s="135">
        <f t="shared" si="2405"/>
        <v>0</v>
      </c>
      <c r="DD250" s="111"/>
      <c r="DE250" s="135">
        <f t="shared" si="2406"/>
        <v>0</v>
      </c>
      <c r="DF250" s="111">
        <v>0</v>
      </c>
      <c r="DG250" s="135">
        <v>0</v>
      </c>
      <c r="DH250" s="111"/>
      <c r="DI250" s="135">
        <f t="shared" si="2407"/>
        <v>0</v>
      </c>
      <c r="DJ250" s="111"/>
      <c r="DK250" s="135">
        <f t="shared" si="2408"/>
        <v>0</v>
      </c>
      <c r="DL250" s="111"/>
      <c r="DM250" s="135">
        <f t="shared" si="2409"/>
        <v>0</v>
      </c>
      <c r="DN250" s="111"/>
      <c r="DO250" s="135">
        <f t="shared" si="2410"/>
        <v>0</v>
      </c>
      <c r="DP250" s="130"/>
      <c r="DQ250" s="135">
        <f t="shared" si="2411"/>
        <v>0</v>
      </c>
      <c r="DR250" s="111"/>
      <c r="DS250" s="135">
        <f t="shared" si="2412"/>
        <v>0</v>
      </c>
      <c r="DT250" s="111"/>
      <c r="DU250" s="135">
        <f t="shared" si="2413"/>
        <v>0</v>
      </c>
      <c r="DV250" s="111"/>
      <c r="DW250" s="135">
        <f t="shared" si="2414"/>
        <v>0</v>
      </c>
      <c r="DX250" s="111"/>
      <c r="DY250" s="135">
        <f t="shared" si="2415"/>
        <v>0</v>
      </c>
      <c r="DZ250" s="111"/>
      <c r="EA250" s="135">
        <f t="shared" si="2416"/>
        <v>0</v>
      </c>
      <c r="EB250" s="111"/>
      <c r="EC250" s="135">
        <f t="shared" si="2417"/>
        <v>0</v>
      </c>
      <c r="ED250" s="111"/>
      <c r="EE250" s="131">
        <f t="shared" si="2418"/>
        <v>0</v>
      </c>
      <c r="EF250" s="111"/>
      <c r="EG250" s="131">
        <f t="shared" si="2419"/>
        <v>0</v>
      </c>
      <c r="EH250" s="111"/>
      <c r="EI250" s="132"/>
      <c r="EJ250" s="111"/>
      <c r="EK250" s="132"/>
      <c r="EL250" s="130"/>
      <c r="EM250" s="131">
        <f t="shared" si="2420"/>
        <v>0</v>
      </c>
      <c r="EN250" s="130"/>
      <c r="EO250" s="131">
        <f t="shared" si="2421"/>
        <v>0</v>
      </c>
      <c r="EP250" s="130"/>
      <c r="EQ250" s="132"/>
      <c r="ER250" s="136"/>
      <c r="ES250" s="136"/>
      <c r="ET250" s="151"/>
      <c r="EU250" s="151"/>
      <c r="EV250" s="151"/>
      <c r="EW250" s="151"/>
      <c r="EX250" s="151"/>
      <c r="EY250" s="151"/>
      <c r="EZ250" s="137">
        <f t="shared" si="2422"/>
        <v>0</v>
      </c>
      <c r="FA250" s="137">
        <f t="shared" si="2422"/>
        <v>0</v>
      </c>
    </row>
    <row r="251" spans="1:157" s="2" customFormat="1" ht="43.5" customHeight="1" x14ac:dyDescent="0.25">
      <c r="A251" s="122"/>
      <c r="B251" s="122">
        <v>202</v>
      </c>
      <c r="C251" s="123" t="s">
        <v>637</v>
      </c>
      <c r="D251" s="217" t="s">
        <v>638</v>
      </c>
      <c r="E251" s="125">
        <v>15030</v>
      </c>
      <c r="F251" s="126">
        <v>2.35</v>
      </c>
      <c r="G251" s="127"/>
      <c r="H251" s="128">
        <v>1</v>
      </c>
      <c r="I251" s="194"/>
      <c r="J251" s="183">
        <v>1.4</v>
      </c>
      <c r="K251" s="183">
        <v>1.68</v>
      </c>
      <c r="L251" s="183">
        <v>2.23</v>
      </c>
      <c r="M251" s="186">
        <v>2.57</v>
      </c>
      <c r="N251" s="111"/>
      <c r="O251" s="131">
        <f t="shared" si="2366"/>
        <v>0</v>
      </c>
      <c r="P251" s="270"/>
      <c r="Q251" s="131">
        <f t="shared" si="2366"/>
        <v>0</v>
      </c>
      <c r="R251" s="131"/>
      <c r="S251" s="131">
        <v>0</v>
      </c>
      <c r="T251" s="131"/>
      <c r="U251" s="131"/>
      <c r="V251" s="111"/>
      <c r="W251" s="131">
        <f t="shared" si="2367"/>
        <v>0</v>
      </c>
      <c r="X251" s="111"/>
      <c r="Y251" s="131">
        <f t="shared" si="2368"/>
        <v>0</v>
      </c>
      <c r="Z251" s="111"/>
      <c r="AA251" s="131">
        <f t="shared" si="2369"/>
        <v>0</v>
      </c>
      <c r="AB251" s="111"/>
      <c r="AC251" s="131">
        <f t="shared" si="2370"/>
        <v>0</v>
      </c>
      <c r="AD251" s="111"/>
      <c r="AE251" s="131">
        <f t="shared" si="2371"/>
        <v>0</v>
      </c>
      <c r="AF251" s="132"/>
      <c r="AG251" s="131">
        <f t="shared" si="2372"/>
        <v>0</v>
      </c>
      <c r="AH251" s="111"/>
      <c r="AI251" s="131">
        <f t="shared" si="2373"/>
        <v>0</v>
      </c>
      <c r="AJ251" s="111"/>
      <c r="AK251" s="132"/>
      <c r="AL251" s="132"/>
      <c r="AM251" s="132">
        <v>0</v>
      </c>
      <c r="AN251" s="111"/>
      <c r="AO251" s="131">
        <f t="shared" si="2374"/>
        <v>0</v>
      </c>
      <c r="AP251" s="122"/>
      <c r="AQ251" s="131">
        <f t="shared" si="2375"/>
        <v>0</v>
      </c>
      <c r="AR251" s="111"/>
      <c r="AS251" s="131">
        <f t="shared" si="2376"/>
        <v>0</v>
      </c>
      <c r="AT251" s="111"/>
      <c r="AU251" s="131">
        <f t="shared" si="2377"/>
        <v>0</v>
      </c>
      <c r="AV251" s="111"/>
      <c r="AW251" s="131">
        <f t="shared" si="2378"/>
        <v>0</v>
      </c>
      <c r="AX251" s="111"/>
      <c r="AY251" s="131">
        <f t="shared" si="2379"/>
        <v>0</v>
      </c>
      <c r="AZ251" s="111"/>
      <c r="BA251" s="131">
        <f t="shared" si="2380"/>
        <v>0</v>
      </c>
      <c r="BB251" s="111"/>
      <c r="BC251" s="131">
        <f t="shared" si="2381"/>
        <v>0</v>
      </c>
      <c r="BD251" s="111"/>
      <c r="BE251" s="131">
        <f t="shared" si="2382"/>
        <v>0</v>
      </c>
      <c r="BF251" s="111"/>
      <c r="BG251" s="131">
        <f t="shared" si="2383"/>
        <v>0</v>
      </c>
      <c r="BH251" s="111"/>
      <c r="BI251" s="131">
        <f t="shared" si="2384"/>
        <v>0</v>
      </c>
      <c r="BJ251" s="132">
        <v>0</v>
      </c>
      <c r="BK251" s="132">
        <v>0</v>
      </c>
      <c r="BL251" s="111"/>
      <c r="BM251" s="131">
        <f t="shared" si="2385"/>
        <v>0</v>
      </c>
      <c r="BN251" s="111"/>
      <c r="BO251" s="131">
        <f t="shared" si="2386"/>
        <v>0</v>
      </c>
      <c r="BP251" s="111"/>
      <c r="BQ251" s="131">
        <f t="shared" si="2387"/>
        <v>0</v>
      </c>
      <c r="BR251" s="111"/>
      <c r="BS251" s="131">
        <f t="shared" si="2388"/>
        <v>0</v>
      </c>
      <c r="BT251" s="111"/>
      <c r="BU251" s="131">
        <f t="shared" si="2389"/>
        <v>0</v>
      </c>
      <c r="BV251" s="111"/>
      <c r="BW251" s="131">
        <f t="shared" si="2390"/>
        <v>0</v>
      </c>
      <c r="BX251" s="111"/>
      <c r="BY251" s="131">
        <f t="shared" si="2391"/>
        <v>0</v>
      </c>
      <c r="BZ251" s="111"/>
      <c r="CA251" s="131">
        <f t="shared" si="2392"/>
        <v>0</v>
      </c>
      <c r="CB251" s="271"/>
      <c r="CC251" s="131">
        <f t="shared" si="2393"/>
        <v>0</v>
      </c>
      <c r="CD251" s="111"/>
      <c r="CE251" s="131">
        <f t="shared" si="2393"/>
        <v>0</v>
      </c>
      <c r="CF251" s="111"/>
      <c r="CG251" s="131">
        <f t="shared" si="2394"/>
        <v>0</v>
      </c>
      <c r="CH251" s="130"/>
      <c r="CI251" s="131">
        <f t="shared" si="2395"/>
        <v>0</v>
      </c>
      <c r="CJ251" s="111"/>
      <c r="CK251" s="131">
        <f t="shared" si="2396"/>
        <v>0</v>
      </c>
      <c r="CL251" s="111"/>
      <c r="CM251" s="131">
        <f t="shared" si="2397"/>
        <v>0</v>
      </c>
      <c r="CN251" s="111"/>
      <c r="CO251" s="131">
        <f t="shared" si="2398"/>
        <v>0</v>
      </c>
      <c r="CP251" s="111"/>
      <c r="CQ251" s="135">
        <f t="shared" si="2399"/>
        <v>0</v>
      </c>
      <c r="CR251" s="111"/>
      <c r="CS251" s="135">
        <f t="shared" si="2400"/>
        <v>0</v>
      </c>
      <c r="CT251" s="111"/>
      <c r="CU251" s="135">
        <f t="shared" si="2401"/>
        <v>0</v>
      </c>
      <c r="CV251" s="111"/>
      <c r="CW251" s="135">
        <f t="shared" si="2402"/>
        <v>0</v>
      </c>
      <c r="CX251" s="111"/>
      <c r="CY251" s="135">
        <f t="shared" si="2403"/>
        <v>0</v>
      </c>
      <c r="CZ251" s="111"/>
      <c r="DA251" s="135">
        <f t="shared" si="2404"/>
        <v>0</v>
      </c>
      <c r="DB251" s="111"/>
      <c r="DC251" s="135">
        <f t="shared" si="2405"/>
        <v>0</v>
      </c>
      <c r="DD251" s="111"/>
      <c r="DE251" s="135">
        <f t="shared" si="2406"/>
        <v>0</v>
      </c>
      <c r="DF251" s="111">
        <v>0</v>
      </c>
      <c r="DG251" s="135">
        <v>0</v>
      </c>
      <c r="DH251" s="111"/>
      <c r="DI251" s="135">
        <f t="shared" si="2407"/>
        <v>0</v>
      </c>
      <c r="DJ251" s="111"/>
      <c r="DK251" s="135">
        <f t="shared" si="2408"/>
        <v>0</v>
      </c>
      <c r="DL251" s="111"/>
      <c r="DM251" s="135">
        <f t="shared" si="2409"/>
        <v>0</v>
      </c>
      <c r="DN251" s="111"/>
      <c r="DO251" s="135">
        <f t="shared" si="2410"/>
        <v>0</v>
      </c>
      <c r="DP251" s="130"/>
      <c r="DQ251" s="135">
        <f t="shared" si="2411"/>
        <v>0</v>
      </c>
      <c r="DR251" s="111"/>
      <c r="DS251" s="135">
        <f t="shared" si="2412"/>
        <v>0</v>
      </c>
      <c r="DT251" s="111"/>
      <c r="DU251" s="135">
        <f t="shared" si="2413"/>
        <v>0</v>
      </c>
      <c r="DV251" s="111"/>
      <c r="DW251" s="135">
        <f t="shared" si="2414"/>
        <v>0</v>
      </c>
      <c r="DX251" s="111"/>
      <c r="DY251" s="135">
        <f t="shared" si="2415"/>
        <v>0</v>
      </c>
      <c r="DZ251" s="111"/>
      <c r="EA251" s="135">
        <f t="shared" si="2416"/>
        <v>0</v>
      </c>
      <c r="EB251" s="111"/>
      <c r="EC251" s="135">
        <f t="shared" si="2417"/>
        <v>0</v>
      </c>
      <c r="ED251" s="111"/>
      <c r="EE251" s="131">
        <f t="shared" si="2418"/>
        <v>0</v>
      </c>
      <c r="EF251" s="111"/>
      <c r="EG251" s="131">
        <f t="shared" si="2419"/>
        <v>0</v>
      </c>
      <c r="EH251" s="111"/>
      <c r="EI251" s="132"/>
      <c r="EJ251" s="111"/>
      <c r="EK251" s="132"/>
      <c r="EL251" s="130"/>
      <c r="EM251" s="131">
        <f t="shared" si="2420"/>
        <v>0</v>
      </c>
      <c r="EN251" s="130"/>
      <c r="EO251" s="131">
        <f t="shared" si="2421"/>
        <v>0</v>
      </c>
      <c r="EP251" s="130"/>
      <c r="EQ251" s="132"/>
      <c r="ER251" s="136"/>
      <c r="ES251" s="136"/>
      <c r="ET251" s="151"/>
      <c r="EU251" s="151"/>
      <c r="EV251" s="151"/>
      <c r="EW251" s="151"/>
      <c r="EX251" s="151"/>
      <c r="EY251" s="151"/>
      <c r="EZ251" s="137">
        <f t="shared" si="2422"/>
        <v>0</v>
      </c>
      <c r="FA251" s="137">
        <f t="shared" si="2422"/>
        <v>0</v>
      </c>
    </row>
    <row r="252" spans="1:157" s="2" customFormat="1" ht="43.5" customHeight="1" x14ac:dyDescent="0.25">
      <c r="A252" s="122"/>
      <c r="B252" s="122">
        <v>203</v>
      </c>
      <c r="C252" s="123" t="s">
        <v>639</v>
      </c>
      <c r="D252" s="217" t="s">
        <v>640</v>
      </c>
      <c r="E252" s="125">
        <v>15030</v>
      </c>
      <c r="F252" s="126">
        <v>1.76</v>
      </c>
      <c r="G252" s="127"/>
      <c r="H252" s="128">
        <v>1</v>
      </c>
      <c r="I252" s="194"/>
      <c r="J252" s="183">
        <v>1.4</v>
      </c>
      <c r="K252" s="183">
        <v>1.68</v>
      </c>
      <c r="L252" s="183">
        <v>2.23</v>
      </c>
      <c r="M252" s="186">
        <v>2.57</v>
      </c>
      <c r="N252" s="111"/>
      <c r="O252" s="131">
        <f t="shared" si="2366"/>
        <v>0</v>
      </c>
      <c r="P252" s="270"/>
      <c r="Q252" s="131">
        <f t="shared" si="2366"/>
        <v>0</v>
      </c>
      <c r="R252" s="131"/>
      <c r="S252" s="131">
        <v>0</v>
      </c>
      <c r="T252" s="131"/>
      <c r="U252" s="131"/>
      <c r="V252" s="111"/>
      <c r="W252" s="131">
        <f t="shared" si="2367"/>
        <v>0</v>
      </c>
      <c r="X252" s="111"/>
      <c r="Y252" s="131">
        <f t="shared" si="2368"/>
        <v>0</v>
      </c>
      <c r="Z252" s="111"/>
      <c r="AA252" s="131">
        <f t="shared" si="2369"/>
        <v>0</v>
      </c>
      <c r="AB252" s="111"/>
      <c r="AC252" s="131">
        <f t="shared" si="2370"/>
        <v>0</v>
      </c>
      <c r="AD252" s="111"/>
      <c r="AE252" s="131">
        <f t="shared" si="2371"/>
        <v>0</v>
      </c>
      <c r="AF252" s="132"/>
      <c r="AG252" s="131">
        <f t="shared" si="2372"/>
        <v>0</v>
      </c>
      <c r="AH252" s="111"/>
      <c r="AI252" s="131">
        <f t="shared" si="2373"/>
        <v>0</v>
      </c>
      <c r="AJ252" s="111"/>
      <c r="AK252" s="132"/>
      <c r="AL252" s="132"/>
      <c r="AM252" s="132"/>
      <c r="AN252" s="111"/>
      <c r="AO252" s="131">
        <f t="shared" si="2374"/>
        <v>0</v>
      </c>
      <c r="AP252" s="122"/>
      <c r="AQ252" s="131">
        <f t="shared" si="2375"/>
        <v>0</v>
      </c>
      <c r="AR252" s="111"/>
      <c r="AS252" s="131">
        <f t="shared" si="2376"/>
        <v>0</v>
      </c>
      <c r="AT252" s="111"/>
      <c r="AU252" s="131">
        <f t="shared" si="2377"/>
        <v>0</v>
      </c>
      <c r="AV252" s="111"/>
      <c r="AW252" s="131">
        <f t="shared" si="2378"/>
        <v>0</v>
      </c>
      <c r="AX252" s="111"/>
      <c r="AY252" s="131">
        <f t="shared" si="2379"/>
        <v>0</v>
      </c>
      <c r="AZ252" s="111"/>
      <c r="BA252" s="131">
        <f t="shared" si="2380"/>
        <v>0</v>
      </c>
      <c r="BB252" s="111"/>
      <c r="BC252" s="131">
        <f t="shared" si="2381"/>
        <v>0</v>
      </c>
      <c r="BD252" s="111"/>
      <c r="BE252" s="131">
        <f t="shared" si="2382"/>
        <v>0</v>
      </c>
      <c r="BF252" s="111"/>
      <c r="BG252" s="131">
        <f t="shared" si="2383"/>
        <v>0</v>
      </c>
      <c r="BH252" s="111"/>
      <c r="BI252" s="131">
        <f t="shared" si="2384"/>
        <v>0</v>
      </c>
      <c r="BJ252" s="132">
        <v>0</v>
      </c>
      <c r="BK252" s="132">
        <v>0</v>
      </c>
      <c r="BL252" s="111"/>
      <c r="BM252" s="131">
        <f t="shared" si="2385"/>
        <v>0</v>
      </c>
      <c r="BN252" s="111"/>
      <c r="BO252" s="131">
        <f t="shared" si="2386"/>
        <v>0</v>
      </c>
      <c r="BP252" s="111"/>
      <c r="BQ252" s="131">
        <f t="shared" si="2387"/>
        <v>0</v>
      </c>
      <c r="BR252" s="111"/>
      <c r="BS252" s="131">
        <f t="shared" si="2388"/>
        <v>0</v>
      </c>
      <c r="BT252" s="111"/>
      <c r="BU252" s="131">
        <f t="shared" si="2389"/>
        <v>0</v>
      </c>
      <c r="BV252" s="111"/>
      <c r="BW252" s="131">
        <f t="shared" si="2390"/>
        <v>0</v>
      </c>
      <c r="BX252" s="111"/>
      <c r="BY252" s="131">
        <f t="shared" si="2391"/>
        <v>0</v>
      </c>
      <c r="BZ252" s="111"/>
      <c r="CA252" s="131">
        <f t="shared" si="2392"/>
        <v>0</v>
      </c>
      <c r="CB252" s="271"/>
      <c r="CC252" s="131">
        <f t="shared" si="2393"/>
        <v>0</v>
      </c>
      <c r="CD252" s="111"/>
      <c r="CE252" s="131">
        <f t="shared" si="2393"/>
        <v>0</v>
      </c>
      <c r="CF252" s="111"/>
      <c r="CG252" s="131">
        <f t="shared" si="2394"/>
        <v>0</v>
      </c>
      <c r="CH252" s="130"/>
      <c r="CI252" s="131">
        <f t="shared" si="2395"/>
        <v>0</v>
      </c>
      <c r="CJ252" s="111"/>
      <c r="CK252" s="131">
        <f t="shared" si="2396"/>
        <v>0</v>
      </c>
      <c r="CL252" s="111"/>
      <c r="CM252" s="131">
        <f t="shared" si="2397"/>
        <v>0</v>
      </c>
      <c r="CN252" s="111"/>
      <c r="CO252" s="131">
        <f t="shared" si="2398"/>
        <v>0</v>
      </c>
      <c r="CP252" s="111"/>
      <c r="CQ252" s="135">
        <f t="shared" si="2399"/>
        <v>0</v>
      </c>
      <c r="CR252" s="111"/>
      <c r="CS252" s="135">
        <f t="shared" si="2400"/>
        <v>0</v>
      </c>
      <c r="CT252" s="111"/>
      <c r="CU252" s="135">
        <f t="shared" si="2401"/>
        <v>0</v>
      </c>
      <c r="CV252" s="111"/>
      <c r="CW252" s="135">
        <f t="shared" si="2402"/>
        <v>0</v>
      </c>
      <c r="CX252" s="111"/>
      <c r="CY252" s="135">
        <f t="shared" si="2403"/>
        <v>0</v>
      </c>
      <c r="CZ252" s="111"/>
      <c r="DA252" s="135">
        <f t="shared" si="2404"/>
        <v>0</v>
      </c>
      <c r="DB252" s="111"/>
      <c r="DC252" s="135">
        <f t="shared" si="2405"/>
        <v>0</v>
      </c>
      <c r="DD252" s="111"/>
      <c r="DE252" s="135">
        <f t="shared" si="2406"/>
        <v>0</v>
      </c>
      <c r="DF252" s="111">
        <v>0</v>
      </c>
      <c r="DG252" s="135">
        <v>0</v>
      </c>
      <c r="DH252" s="111"/>
      <c r="DI252" s="135">
        <f t="shared" si="2407"/>
        <v>0</v>
      </c>
      <c r="DJ252" s="111"/>
      <c r="DK252" s="135">
        <f t="shared" si="2408"/>
        <v>0</v>
      </c>
      <c r="DL252" s="111"/>
      <c r="DM252" s="135">
        <f t="shared" si="2409"/>
        <v>0</v>
      </c>
      <c r="DN252" s="111"/>
      <c r="DO252" s="135">
        <f t="shared" si="2410"/>
        <v>0</v>
      </c>
      <c r="DP252" s="130"/>
      <c r="DQ252" s="135">
        <f t="shared" si="2411"/>
        <v>0</v>
      </c>
      <c r="DR252" s="111"/>
      <c r="DS252" s="135">
        <f t="shared" si="2412"/>
        <v>0</v>
      </c>
      <c r="DT252" s="111"/>
      <c r="DU252" s="135">
        <f t="shared" si="2413"/>
        <v>0</v>
      </c>
      <c r="DV252" s="111"/>
      <c r="DW252" s="135">
        <f t="shared" si="2414"/>
        <v>0</v>
      </c>
      <c r="DX252" s="111"/>
      <c r="DY252" s="135">
        <f t="shared" si="2415"/>
        <v>0</v>
      </c>
      <c r="DZ252" s="111"/>
      <c r="EA252" s="135">
        <f t="shared" si="2416"/>
        <v>0</v>
      </c>
      <c r="EB252" s="111"/>
      <c r="EC252" s="135">
        <f t="shared" si="2417"/>
        <v>0</v>
      </c>
      <c r="ED252" s="111"/>
      <c r="EE252" s="131">
        <f t="shared" si="2418"/>
        <v>0</v>
      </c>
      <c r="EF252" s="111"/>
      <c r="EG252" s="131">
        <f t="shared" si="2419"/>
        <v>0</v>
      </c>
      <c r="EH252" s="111"/>
      <c r="EI252" s="132"/>
      <c r="EJ252" s="111"/>
      <c r="EK252" s="132"/>
      <c r="EL252" s="130"/>
      <c r="EM252" s="131">
        <f t="shared" si="2420"/>
        <v>0</v>
      </c>
      <c r="EN252" s="130"/>
      <c r="EO252" s="131">
        <f t="shared" si="2421"/>
        <v>0</v>
      </c>
      <c r="EP252" s="130"/>
      <c r="EQ252" s="132"/>
      <c r="ER252" s="136"/>
      <c r="ES252" s="136"/>
      <c r="ET252" s="151"/>
      <c r="EU252" s="151"/>
      <c r="EV252" s="151"/>
      <c r="EW252" s="151"/>
      <c r="EX252" s="151"/>
      <c r="EY252" s="151"/>
      <c r="EZ252" s="137">
        <f t="shared" si="2422"/>
        <v>0</v>
      </c>
      <c r="FA252" s="137">
        <f t="shared" si="2422"/>
        <v>0</v>
      </c>
    </row>
    <row r="253" spans="1:157" s="2" customFormat="1" ht="43.5" customHeight="1" x14ac:dyDescent="0.25">
      <c r="A253" s="122"/>
      <c r="B253" s="122">
        <v>204</v>
      </c>
      <c r="C253" s="123" t="s">
        <v>641</v>
      </c>
      <c r="D253" s="217" t="s">
        <v>642</v>
      </c>
      <c r="E253" s="125">
        <v>15030</v>
      </c>
      <c r="F253" s="126">
        <v>1.51</v>
      </c>
      <c r="G253" s="127"/>
      <c r="H253" s="128">
        <v>1</v>
      </c>
      <c r="I253" s="194"/>
      <c r="J253" s="183">
        <v>1.4</v>
      </c>
      <c r="K253" s="183">
        <v>1.68</v>
      </c>
      <c r="L253" s="183">
        <v>2.23</v>
      </c>
      <c r="M253" s="186">
        <v>2.57</v>
      </c>
      <c r="N253" s="111"/>
      <c r="O253" s="131">
        <f t="shared" si="2366"/>
        <v>0</v>
      </c>
      <c r="P253" s="270"/>
      <c r="Q253" s="131">
        <f t="shared" si="2366"/>
        <v>0</v>
      </c>
      <c r="R253" s="131"/>
      <c r="S253" s="131">
        <v>0</v>
      </c>
      <c r="T253" s="131"/>
      <c r="U253" s="131"/>
      <c r="V253" s="111"/>
      <c r="W253" s="131">
        <f t="shared" si="2367"/>
        <v>0</v>
      </c>
      <c r="X253" s="111"/>
      <c r="Y253" s="131">
        <f t="shared" si="2368"/>
        <v>0</v>
      </c>
      <c r="Z253" s="111"/>
      <c r="AA253" s="131">
        <f t="shared" si="2369"/>
        <v>0</v>
      </c>
      <c r="AB253" s="111"/>
      <c r="AC253" s="131">
        <f t="shared" si="2370"/>
        <v>0</v>
      </c>
      <c r="AD253" s="111"/>
      <c r="AE253" s="131">
        <f t="shared" si="2371"/>
        <v>0</v>
      </c>
      <c r="AF253" s="132"/>
      <c r="AG253" s="131">
        <f t="shared" si="2372"/>
        <v>0</v>
      </c>
      <c r="AH253" s="111"/>
      <c r="AI253" s="131">
        <f t="shared" si="2373"/>
        <v>0</v>
      </c>
      <c r="AJ253" s="111"/>
      <c r="AK253" s="132"/>
      <c r="AL253" s="132"/>
      <c r="AM253" s="132"/>
      <c r="AN253" s="111"/>
      <c r="AO253" s="131">
        <f t="shared" si="2374"/>
        <v>0</v>
      </c>
      <c r="AP253" s="122"/>
      <c r="AQ253" s="131">
        <f t="shared" si="2375"/>
        <v>0</v>
      </c>
      <c r="AR253" s="111"/>
      <c r="AS253" s="131">
        <f t="shared" si="2376"/>
        <v>0</v>
      </c>
      <c r="AT253" s="111"/>
      <c r="AU253" s="131">
        <f t="shared" si="2377"/>
        <v>0</v>
      </c>
      <c r="AV253" s="111"/>
      <c r="AW253" s="131">
        <f t="shared" si="2378"/>
        <v>0</v>
      </c>
      <c r="AX253" s="111"/>
      <c r="AY253" s="131">
        <f t="shared" si="2379"/>
        <v>0</v>
      </c>
      <c r="AZ253" s="111"/>
      <c r="BA253" s="131">
        <f t="shared" si="2380"/>
        <v>0</v>
      </c>
      <c r="BB253" s="111"/>
      <c r="BC253" s="131">
        <f t="shared" si="2381"/>
        <v>0</v>
      </c>
      <c r="BD253" s="111"/>
      <c r="BE253" s="131">
        <f t="shared" si="2382"/>
        <v>0</v>
      </c>
      <c r="BF253" s="111"/>
      <c r="BG253" s="131">
        <f t="shared" si="2383"/>
        <v>0</v>
      </c>
      <c r="BH253" s="111"/>
      <c r="BI253" s="131">
        <f t="shared" si="2384"/>
        <v>0</v>
      </c>
      <c r="BJ253" s="132">
        <v>0</v>
      </c>
      <c r="BK253" s="132">
        <v>0</v>
      </c>
      <c r="BL253" s="111"/>
      <c r="BM253" s="131">
        <f t="shared" si="2385"/>
        <v>0</v>
      </c>
      <c r="BN253" s="111"/>
      <c r="BO253" s="131">
        <f t="shared" si="2386"/>
        <v>0</v>
      </c>
      <c r="BP253" s="111"/>
      <c r="BQ253" s="131">
        <f t="shared" si="2387"/>
        <v>0</v>
      </c>
      <c r="BR253" s="111"/>
      <c r="BS253" s="131">
        <f t="shared" si="2388"/>
        <v>0</v>
      </c>
      <c r="BT253" s="111"/>
      <c r="BU253" s="131">
        <f t="shared" si="2389"/>
        <v>0</v>
      </c>
      <c r="BV253" s="111"/>
      <c r="BW253" s="131">
        <f t="shared" si="2390"/>
        <v>0</v>
      </c>
      <c r="BX253" s="111"/>
      <c r="BY253" s="131">
        <f t="shared" si="2391"/>
        <v>0</v>
      </c>
      <c r="BZ253" s="111"/>
      <c r="CA253" s="131">
        <f t="shared" si="2392"/>
        <v>0</v>
      </c>
      <c r="CB253" s="271"/>
      <c r="CC253" s="131">
        <f t="shared" si="2393"/>
        <v>0</v>
      </c>
      <c r="CD253" s="111"/>
      <c r="CE253" s="131">
        <f t="shared" si="2393"/>
        <v>0</v>
      </c>
      <c r="CF253" s="111"/>
      <c r="CG253" s="131">
        <f t="shared" si="2394"/>
        <v>0</v>
      </c>
      <c r="CH253" s="130"/>
      <c r="CI253" s="131">
        <f t="shared" si="2395"/>
        <v>0</v>
      </c>
      <c r="CJ253" s="111"/>
      <c r="CK253" s="131">
        <f t="shared" si="2396"/>
        <v>0</v>
      </c>
      <c r="CL253" s="111"/>
      <c r="CM253" s="131">
        <f t="shared" si="2397"/>
        <v>0</v>
      </c>
      <c r="CN253" s="111"/>
      <c r="CO253" s="131">
        <f t="shared" si="2398"/>
        <v>0</v>
      </c>
      <c r="CP253" s="111"/>
      <c r="CQ253" s="135">
        <f t="shared" si="2399"/>
        <v>0</v>
      </c>
      <c r="CR253" s="111"/>
      <c r="CS253" s="135">
        <f t="shared" si="2400"/>
        <v>0</v>
      </c>
      <c r="CT253" s="111"/>
      <c r="CU253" s="135">
        <f t="shared" si="2401"/>
        <v>0</v>
      </c>
      <c r="CV253" s="111"/>
      <c r="CW253" s="135">
        <f t="shared" si="2402"/>
        <v>0</v>
      </c>
      <c r="CX253" s="111"/>
      <c r="CY253" s="135">
        <f t="shared" si="2403"/>
        <v>0</v>
      </c>
      <c r="CZ253" s="111"/>
      <c r="DA253" s="135">
        <f t="shared" si="2404"/>
        <v>0</v>
      </c>
      <c r="DB253" s="111"/>
      <c r="DC253" s="135">
        <f t="shared" si="2405"/>
        <v>0</v>
      </c>
      <c r="DD253" s="111"/>
      <c r="DE253" s="135">
        <f t="shared" si="2406"/>
        <v>0</v>
      </c>
      <c r="DF253" s="111">
        <v>0</v>
      </c>
      <c r="DG253" s="135">
        <v>0</v>
      </c>
      <c r="DH253" s="111"/>
      <c r="DI253" s="135">
        <f t="shared" si="2407"/>
        <v>0</v>
      </c>
      <c r="DJ253" s="111"/>
      <c r="DK253" s="135">
        <f t="shared" si="2408"/>
        <v>0</v>
      </c>
      <c r="DL253" s="111"/>
      <c r="DM253" s="135">
        <f t="shared" si="2409"/>
        <v>0</v>
      </c>
      <c r="DN253" s="111"/>
      <c r="DO253" s="135">
        <f t="shared" si="2410"/>
        <v>0</v>
      </c>
      <c r="DP253" s="130"/>
      <c r="DQ253" s="135">
        <f t="shared" si="2411"/>
        <v>0</v>
      </c>
      <c r="DR253" s="111"/>
      <c r="DS253" s="135">
        <f t="shared" si="2412"/>
        <v>0</v>
      </c>
      <c r="DT253" s="111"/>
      <c r="DU253" s="135">
        <f t="shared" si="2413"/>
        <v>0</v>
      </c>
      <c r="DV253" s="111"/>
      <c r="DW253" s="135">
        <f t="shared" si="2414"/>
        <v>0</v>
      </c>
      <c r="DX253" s="111"/>
      <c r="DY253" s="135">
        <f t="shared" si="2415"/>
        <v>0</v>
      </c>
      <c r="DZ253" s="111"/>
      <c r="EA253" s="135">
        <f t="shared" si="2416"/>
        <v>0</v>
      </c>
      <c r="EB253" s="111"/>
      <c r="EC253" s="135">
        <f t="shared" si="2417"/>
        <v>0</v>
      </c>
      <c r="ED253" s="111"/>
      <c r="EE253" s="131">
        <f t="shared" si="2418"/>
        <v>0</v>
      </c>
      <c r="EF253" s="111"/>
      <c r="EG253" s="131">
        <f t="shared" si="2419"/>
        <v>0</v>
      </c>
      <c r="EH253" s="111"/>
      <c r="EI253" s="132"/>
      <c r="EJ253" s="111"/>
      <c r="EK253" s="132"/>
      <c r="EL253" s="130"/>
      <c r="EM253" s="131">
        <f t="shared" si="2420"/>
        <v>0</v>
      </c>
      <c r="EN253" s="130"/>
      <c r="EO253" s="131">
        <f t="shared" si="2421"/>
        <v>0</v>
      </c>
      <c r="EP253" s="130"/>
      <c r="EQ253" s="132"/>
      <c r="ER253" s="136"/>
      <c r="ES253" s="136"/>
      <c r="ET253" s="151"/>
      <c r="EU253" s="151"/>
      <c r="EV253" s="151"/>
      <c r="EW253" s="151"/>
      <c r="EX253" s="151"/>
      <c r="EY253" s="151"/>
      <c r="EZ253" s="137">
        <f t="shared" si="2422"/>
        <v>0</v>
      </c>
      <c r="FA253" s="137">
        <f t="shared" si="2422"/>
        <v>0</v>
      </c>
    </row>
    <row r="254" spans="1:157" s="2" customFormat="1" ht="43.5" customHeight="1" x14ac:dyDescent="0.25">
      <c r="A254" s="122"/>
      <c r="B254" s="122">
        <v>205</v>
      </c>
      <c r="C254" s="123" t="s">
        <v>643</v>
      </c>
      <c r="D254" s="217" t="s">
        <v>644</v>
      </c>
      <c r="E254" s="125">
        <v>15030</v>
      </c>
      <c r="F254" s="226">
        <v>1</v>
      </c>
      <c r="G254" s="127"/>
      <c r="H254" s="128">
        <v>1</v>
      </c>
      <c r="I254" s="194"/>
      <c r="J254" s="183">
        <v>1.4</v>
      </c>
      <c r="K254" s="183">
        <v>1.68</v>
      </c>
      <c r="L254" s="183">
        <v>2.23</v>
      </c>
      <c r="M254" s="186">
        <v>2.57</v>
      </c>
      <c r="N254" s="111"/>
      <c r="O254" s="131">
        <f t="shared" si="2366"/>
        <v>0</v>
      </c>
      <c r="P254" s="270"/>
      <c r="Q254" s="131">
        <f t="shared" si="2366"/>
        <v>0</v>
      </c>
      <c r="R254" s="131"/>
      <c r="S254" s="131">
        <v>0</v>
      </c>
      <c r="T254" s="131"/>
      <c r="U254" s="131"/>
      <c r="V254" s="111"/>
      <c r="W254" s="131">
        <f t="shared" si="2367"/>
        <v>0</v>
      </c>
      <c r="X254" s="111"/>
      <c r="Y254" s="131">
        <f t="shared" si="2368"/>
        <v>0</v>
      </c>
      <c r="Z254" s="111"/>
      <c r="AA254" s="131">
        <f t="shared" si="2369"/>
        <v>0</v>
      </c>
      <c r="AB254" s="111"/>
      <c r="AC254" s="131">
        <f t="shared" si="2370"/>
        <v>0</v>
      </c>
      <c r="AD254" s="111"/>
      <c r="AE254" s="131">
        <f t="shared" si="2371"/>
        <v>0</v>
      </c>
      <c r="AF254" s="132"/>
      <c r="AG254" s="131">
        <f t="shared" si="2372"/>
        <v>0</v>
      </c>
      <c r="AH254" s="111"/>
      <c r="AI254" s="131">
        <f t="shared" si="2373"/>
        <v>0</v>
      </c>
      <c r="AJ254" s="111"/>
      <c r="AK254" s="132"/>
      <c r="AL254" s="132"/>
      <c r="AM254" s="132"/>
      <c r="AN254" s="111"/>
      <c r="AO254" s="131">
        <f t="shared" si="2374"/>
        <v>0</v>
      </c>
      <c r="AP254" s="122"/>
      <c r="AQ254" s="131">
        <f t="shared" si="2375"/>
        <v>0</v>
      </c>
      <c r="AR254" s="111"/>
      <c r="AS254" s="131">
        <f t="shared" si="2376"/>
        <v>0</v>
      </c>
      <c r="AT254" s="111"/>
      <c r="AU254" s="131">
        <f t="shared" si="2377"/>
        <v>0</v>
      </c>
      <c r="AV254" s="111"/>
      <c r="AW254" s="131">
        <f t="shared" si="2378"/>
        <v>0</v>
      </c>
      <c r="AX254" s="111"/>
      <c r="AY254" s="131">
        <f t="shared" si="2379"/>
        <v>0</v>
      </c>
      <c r="AZ254" s="111"/>
      <c r="BA254" s="131">
        <f t="shared" si="2380"/>
        <v>0</v>
      </c>
      <c r="BB254" s="111"/>
      <c r="BC254" s="131">
        <f t="shared" si="2381"/>
        <v>0</v>
      </c>
      <c r="BD254" s="111"/>
      <c r="BE254" s="131">
        <f t="shared" si="2382"/>
        <v>0</v>
      </c>
      <c r="BF254" s="111"/>
      <c r="BG254" s="131">
        <f t="shared" si="2383"/>
        <v>0</v>
      </c>
      <c r="BH254" s="111"/>
      <c r="BI254" s="131">
        <f t="shared" si="2384"/>
        <v>0</v>
      </c>
      <c r="BJ254" s="132">
        <v>0</v>
      </c>
      <c r="BK254" s="132">
        <v>0</v>
      </c>
      <c r="BL254" s="111"/>
      <c r="BM254" s="131">
        <f t="shared" si="2385"/>
        <v>0</v>
      </c>
      <c r="BN254" s="111"/>
      <c r="BO254" s="131">
        <f t="shared" si="2386"/>
        <v>0</v>
      </c>
      <c r="BP254" s="111"/>
      <c r="BQ254" s="131">
        <f t="shared" si="2387"/>
        <v>0</v>
      </c>
      <c r="BR254" s="111"/>
      <c r="BS254" s="131">
        <f t="shared" si="2388"/>
        <v>0</v>
      </c>
      <c r="BT254" s="111"/>
      <c r="BU254" s="131">
        <f t="shared" si="2389"/>
        <v>0</v>
      </c>
      <c r="BV254" s="111"/>
      <c r="BW254" s="131">
        <f t="shared" si="2390"/>
        <v>0</v>
      </c>
      <c r="BX254" s="111"/>
      <c r="BY254" s="131">
        <f t="shared" si="2391"/>
        <v>0</v>
      </c>
      <c r="BZ254" s="111"/>
      <c r="CA254" s="131">
        <f t="shared" si="2392"/>
        <v>0</v>
      </c>
      <c r="CB254" s="271"/>
      <c r="CC254" s="131">
        <f t="shared" si="2393"/>
        <v>0</v>
      </c>
      <c r="CD254" s="111"/>
      <c r="CE254" s="131">
        <f t="shared" si="2393"/>
        <v>0</v>
      </c>
      <c r="CF254" s="111"/>
      <c r="CG254" s="131">
        <f t="shared" si="2394"/>
        <v>0</v>
      </c>
      <c r="CH254" s="130"/>
      <c r="CI254" s="131">
        <f t="shared" si="2395"/>
        <v>0</v>
      </c>
      <c r="CJ254" s="111"/>
      <c r="CK254" s="131">
        <f t="shared" si="2396"/>
        <v>0</v>
      </c>
      <c r="CL254" s="111"/>
      <c r="CM254" s="131">
        <f t="shared" si="2397"/>
        <v>0</v>
      </c>
      <c r="CN254" s="111"/>
      <c r="CO254" s="131">
        <f t="shared" si="2398"/>
        <v>0</v>
      </c>
      <c r="CP254" s="111"/>
      <c r="CQ254" s="135">
        <f t="shared" si="2399"/>
        <v>0</v>
      </c>
      <c r="CR254" s="111"/>
      <c r="CS254" s="135">
        <f t="shared" si="2400"/>
        <v>0</v>
      </c>
      <c r="CT254" s="111"/>
      <c r="CU254" s="135">
        <f t="shared" si="2401"/>
        <v>0</v>
      </c>
      <c r="CV254" s="111"/>
      <c r="CW254" s="135">
        <f t="shared" si="2402"/>
        <v>0</v>
      </c>
      <c r="CX254" s="111"/>
      <c r="CY254" s="135">
        <f t="shared" si="2403"/>
        <v>0</v>
      </c>
      <c r="CZ254" s="111"/>
      <c r="DA254" s="135">
        <f t="shared" si="2404"/>
        <v>0</v>
      </c>
      <c r="DB254" s="111"/>
      <c r="DC254" s="135">
        <f t="shared" si="2405"/>
        <v>0</v>
      </c>
      <c r="DD254" s="111"/>
      <c r="DE254" s="135">
        <f t="shared" si="2406"/>
        <v>0</v>
      </c>
      <c r="DF254" s="111">
        <v>0</v>
      </c>
      <c r="DG254" s="135">
        <v>0</v>
      </c>
      <c r="DH254" s="111"/>
      <c r="DI254" s="135">
        <f t="shared" si="2407"/>
        <v>0</v>
      </c>
      <c r="DJ254" s="111"/>
      <c r="DK254" s="135">
        <f t="shared" si="2408"/>
        <v>0</v>
      </c>
      <c r="DL254" s="111"/>
      <c r="DM254" s="135">
        <f t="shared" si="2409"/>
        <v>0</v>
      </c>
      <c r="DN254" s="111"/>
      <c r="DO254" s="135">
        <f t="shared" si="2410"/>
        <v>0</v>
      </c>
      <c r="DP254" s="130"/>
      <c r="DQ254" s="135">
        <f t="shared" si="2411"/>
        <v>0</v>
      </c>
      <c r="DR254" s="111"/>
      <c r="DS254" s="135">
        <f t="shared" si="2412"/>
        <v>0</v>
      </c>
      <c r="DT254" s="111"/>
      <c r="DU254" s="135">
        <f t="shared" si="2413"/>
        <v>0</v>
      </c>
      <c r="DV254" s="111"/>
      <c r="DW254" s="135">
        <f t="shared" si="2414"/>
        <v>0</v>
      </c>
      <c r="DX254" s="111"/>
      <c r="DY254" s="135">
        <f t="shared" si="2415"/>
        <v>0</v>
      </c>
      <c r="DZ254" s="111"/>
      <c r="EA254" s="135">
        <f t="shared" si="2416"/>
        <v>0</v>
      </c>
      <c r="EB254" s="111"/>
      <c r="EC254" s="135">
        <f t="shared" si="2417"/>
        <v>0</v>
      </c>
      <c r="ED254" s="111"/>
      <c r="EE254" s="131">
        <f t="shared" si="2418"/>
        <v>0</v>
      </c>
      <c r="EF254" s="111"/>
      <c r="EG254" s="131">
        <f t="shared" si="2419"/>
        <v>0</v>
      </c>
      <c r="EH254" s="111"/>
      <c r="EI254" s="132"/>
      <c r="EJ254" s="111"/>
      <c r="EK254" s="132"/>
      <c r="EL254" s="130"/>
      <c r="EM254" s="131">
        <f t="shared" si="2420"/>
        <v>0</v>
      </c>
      <c r="EN254" s="130">
        <v>18</v>
      </c>
      <c r="EO254" s="131">
        <f t="shared" si="2421"/>
        <v>378756</v>
      </c>
      <c r="EP254" s="130"/>
      <c r="EQ254" s="132"/>
      <c r="ER254" s="136"/>
      <c r="ES254" s="136"/>
      <c r="ET254" s="151"/>
      <c r="EU254" s="151"/>
      <c r="EV254" s="151"/>
      <c r="EW254" s="151"/>
      <c r="EX254" s="151"/>
      <c r="EY254" s="151"/>
      <c r="EZ254" s="137">
        <f t="shared" si="2422"/>
        <v>18</v>
      </c>
      <c r="FA254" s="137">
        <f t="shared" si="2422"/>
        <v>378756</v>
      </c>
    </row>
    <row r="255" spans="1:157" s="2" customFormat="1" ht="43.5" customHeight="1" x14ac:dyDescent="0.25">
      <c r="A255" s="122"/>
      <c r="B255" s="122">
        <v>206</v>
      </c>
      <c r="C255" s="123" t="s">
        <v>645</v>
      </c>
      <c r="D255" s="217" t="s">
        <v>646</v>
      </c>
      <c r="E255" s="125">
        <v>15030</v>
      </c>
      <c r="F255" s="126">
        <v>1.4</v>
      </c>
      <c r="G255" s="127"/>
      <c r="H255" s="128">
        <v>1</v>
      </c>
      <c r="I255" s="194"/>
      <c r="J255" s="183">
        <v>1.4</v>
      </c>
      <c r="K255" s="183">
        <v>1.68</v>
      </c>
      <c r="L255" s="183">
        <v>2.23</v>
      </c>
      <c r="M255" s="186">
        <v>2.57</v>
      </c>
      <c r="N255" s="111"/>
      <c r="O255" s="131">
        <f t="shared" si="2366"/>
        <v>0</v>
      </c>
      <c r="P255" s="270"/>
      <c r="Q255" s="131">
        <f t="shared" si="2366"/>
        <v>0</v>
      </c>
      <c r="R255" s="131"/>
      <c r="S255" s="131">
        <v>0</v>
      </c>
      <c r="T255" s="131"/>
      <c r="U255" s="131"/>
      <c r="V255" s="111"/>
      <c r="W255" s="131">
        <f t="shared" si="2367"/>
        <v>0</v>
      </c>
      <c r="X255" s="111"/>
      <c r="Y255" s="131">
        <f t="shared" si="2368"/>
        <v>0</v>
      </c>
      <c r="Z255" s="111"/>
      <c r="AA255" s="131">
        <f t="shared" si="2369"/>
        <v>0</v>
      </c>
      <c r="AB255" s="111"/>
      <c r="AC255" s="131">
        <f t="shared" si="2370"/>
        <v>0</v>
      </c>
      <c r="AD255" s="111"/>
      <c r="AE255" s="131">
        <f t="shared" si="2371"/>
        <v>0</v>
      </c>
      <c r="AF255" s="132"/>
      <c r="AG255" s="131">
        <f t="shared" si="2372"/>
        <v>0</v>
      </c>
      <c r="AH255" s="111"/>
      <c r="AI255" s="131">
        <f t="shared" si="2373"/>
        <v>0</v>
      </c>
      <c r="AJ255" s="111"/>
      <c r="AK255" s="132"/>
      <c r="AL255" s="132"/>
      <c r="AM255" s="132"/>
      <c r="AN255" s="111"/>
      <c r="AO255" s="131">
        <f t="shared" si="2374"/>
        <v>0</v>
      </c>
      <c r="AP255" s="122"/>
      <c r="AQ255" s="131">
        <f t="shared" si="2375"/>
        <v>0</v>
      </c>
      <c r="AR255" s="111"/>
      <c r="AS255" s="131">
        <f t="shared" si="2376"/>
        <v>0</v>
      </c>
      <c r="AT255" s="111"/>
      <c r="AU255" s="131">
        <f t="shared" si="2377"/>
        <v>0</v>
      </c>
      <c r="AV255" s="111"/>
      <c r="AW255" s="131">
        <f t="shared" si="2378"/>
        <v>0</v>
      </c>
      <c r="AX255" s="111"/>
      <c r="AY255" s="131">
        <f t="shared" si="2379"/>
        <v>0</v>
      </c>
      <c r="AZ255" s="111"/>
      <c r="BA255" s="131">
        <f t="shared" si="2380"/>
        <v>0</v>
      </c>
      <c r="BB255" s="111"/>
      <c r="BC255" s="131">
        <f t="shared" si="2381"/>
        <v>0</v>
      </c>
      <c r="BD255" s="111"/>
      <c r="BE255" s="131">
        <f t="shared" si="2382"/>
        <v>0</v>
      </c>
      <c r="BF255" s="111"/>
      <c r="BG255" s="131">
        <f t="shared" si="2383"/>
        <v>0</v>
      </c>
      <c r="BH255" s="111"/>
      <c r="BI255" s="131">
        <f t="shared" si="2384"/>
        <v>0</v>
      </c>
      <c r="BJ255" s="132">
        <v>0</v>
      </c>
      <c r="BK255" s="132">
        <v>0</v>
      </c>
      <c r="BL255" s="111"/>
      <c r="BM255" s="131">
        <f t="shared" si="2385"/>
        <v>0</v>
      </c>
      <c r="BN255" s="111"/>
      <c r="BO255" s="131">
        <f t="shared" si="2386"/>
        <v>0</v>
      </c>
      <c r="BP255" s="111"/>
      <c r="BQ255" s="131">
        <f t="shared" si="2387"/>
        <v>0</v>
      </c>
      <c r="BR255" s="111"/>
      <c r="BS255" s="131">
        <f t="shared" si="2388"/>
        <v>0</v>
      </c>
      <c r="BT255" s="111"/>
      <c r="BU255" s="131">
        <f t="shared" si="2389"/>
        <v>0</v>
      </c>
      <c r="BV255" s="111"/>
      <c r="BW255" s="131">
        <f t="shared" si="2390"/>
        <v>0</v>
      </c>
      <c r="BX255" s="111"/>
      <c r="BY255" s="131">
        <f t="shared" si="2391"/>
        <v>0</v>
      </c>
      <c r="BZ255" s="111"/>
      <c r="CA255" s="131">
        <f t="shared" si="2392"/>
        <v>0</v>
      </c>
      <c r="CB255" s="271"/>
      <c r="CC255" s="131">
        <f t="shared" si="2393"/>
        <v>0</v>
      </c>
      <c r="CD255" s="111"/>
      <c r="CE255" s="131">
        <f t="shared" si="2393"/>
        <v>0</v>
      </c>
      <c r="CF255" s="111"/>
      <c r="CG255" s="131">
        <f t="shared" si="2394"/>
        <v>0</v>
      </c>
      <c r="CH255" s="130"/>
      <c r="CI255" s="131">
        <f t="shared" si="2395"/>
        <v>0</v>
      </c>
      <c r="CJ255" s="111"/>
      <c r="CK255" s="131">
        <f t="shared" si="2396"/>
        <v>0</v>
      </c>
      <c r="CL255" s="111"/>
      <c r="CM255" s="131">
        <f t="shared" si="2397"/>
        <v>0</v>
      </c>
      <c r="CN255" s="111"/>
      <c r="CO255" s="131">
        <f t="shared" si="2398"/>
        <v>0</v>
      </c>
      <c r="CP255" s="111"/>
      <c r="CQ255" s="135">
        <f t="shared" si="2399"/>
        <v>0</v>
      </c>
      <c r="CR255" s="111"/>
      <c r="CS255" s="135">
        <f t="shared" si="2400"/>
        <v>0</v>
      </c>
      <c r="CT255" s="111"/>
      <c r="CU255" s="135">
        <f t="shared" si="2401"/>
        <v>0</v>
      </c>
      <c r="CV255" s="111"/>
      <c r="CW255" s="135">
        <f t="shared" si="2402"/>
        <v>0</v>
      </c>
      <c r="CX255" s="111"/>
      <c r="CY255" s="135">
        <f t="shared" si="2403"/>
        <v>0</v>
      </c>
      <c r="CZ255" s="111"/>
      <c r="DA255" s="135">
        <f t="shared" si="2404"/>
        <v>0</v>
      </c>
      <c r="DB255" s="111"/>
      <c r="DC255" s="135">
        <f t="shared" si="2405"/>
        <v>0</v>
      </c>
      <c r="DD255" s="111"/>
      <c r="DE255" s="135">
        <f t="shared" si="2406"/>
        <v>0</v>
      </c>
      <c r="DF255" s="111">
        <v>0</v>
      </c>
      <c r="DG255" s="135">
        <v>0</v>
      </c>
      <c r="DH255" s="111"/>
      <c r="DI255" s="135">
        <f t="shared" si="2407"/>
        <v>0</v>
      </c>
      <c r="DJ255" s="111"/>
      <c r="DK255" s="135">
        <f t="shared" si="2408"/>
        <v>0</v>
      </c>
      <c r="DL255" s="111"/>
      <c r="DM255" s="135">
        <f t="shared" si="2409"/>
        <v>0</v>
      </c>
      <c r="DN255" s="111"/>
      <c r="DO255" s="135">
        <f t="shared" si="2410"/>
        <v>0</v>
      </c>
      <c r="DP255" s="130"/>
      <c r="DQ255" s="135">
        <f t="shared" si="2411"/>
        <v>0</v>
      </c>
      <c r="DR255" s="111"/>
      <c r="DS255" s="135">
        <f t="shared" si="2412"/>
        <v>0</v>
      </c>
      <c r="DT255" s="111"/>
      <c r="DU255" s="135">
        <f t="shared" si="2413"/>
        <v>0</v>
      </c>
      <c r="DV255" s="111"/>
      <c r="DW255" s="135">
        <f t="shared" si="2414"/>
        <v>0</v>
      </c>
      <c r="DX255" s="111"/>
      <c r="DY255" s="135">
        <f t="shared" si="2415"/>
        <v>0</v>
      </c>
      <c r="DZ255" s="111"/>
      <c r="EA255" s="135">
        <f t="shared" si="2416"/>
        <v>0</v>
      </c>
      <c r="EB255" s="111"/>
      <c r="EC255" s="135">
        <f t="shared" si="2417"/>
        <v>0</v>
      </c>
      <c r="ED255" s="111"/>
      <c r="EE255" s="131">
        <f t="shared" si="2418"/>
        <v>0</v>
      </c>
      <c r="EF255" s="111"/>
      <c r="EG255" s="131">
        <f t="shared" si="2419"/>
        <v>0</v>
      </c>
      <c r="EH255" s="111"/>
      <c r="EI255" s="132"/>
      <c r="EJ255" s="111"/>
      <c r="EK255" s="132"/>
      <c r="EL255" s="130"/>
      <c r="EM255" s="131">
        <f t="shared" si="2420"/>
        <v>0</v>
      </c>
      <c r="EN255" s="130">
        <v>5</v>
      </c>
      <c r="EO255" s="131">
        <f t="shared" si="2421"/>
        <v>147294</v>
      </c>
      <c r="EP255" s="130"/>
      <c r="EQ255" s="132"/>
      <c r="ER255" s="136"/>
      <c r="ES255" s="136"/>
      <c r="ET255" s="151"/>
      <c r="EU255" s="151"/>
      <c r="EV255" s="151"/>
      <c r="EW255" s="151"/>
      <c r="EX255" s="151"/>
      <c r="EY255" s="151"/>
      <c r="EZ255" s="137">
        <f>SUM(N255,P255,V255,X255,Z255,AB255,AD255,AF255,AH255,AJ255,AL255,AN255,AP255,AR255,AT255,AV255,AX255,AZ255,BB255,BD255,BF255,BH255,BJ255,BL255,BN255,BP255,BR255,BT255,BV255,BX255,BZ255,CB255,CD255,CF255,CH255,CJ255,CL255,CN255,CP255,CR255,CT255,CV255,CX255,CZ255,DB255,DD255,DF255,DH255,DJ255,DL255,DN255,DP255,DR255,DT255,DV255,DX255,DZ255,EB255,ED255,EF255,EH255,EJ255,EL255,EN255,EP255,ER255,ET255,EV255,EX255)</f>
        <v>5</v>
      </c>
      <c r="FA255" s="137">
        <f t="shared" si="2422"/>
        <v>147294</v>
      </c>
    </row>
    <row r="256" spans="1:157" s="196" customFormat="1" ht="19.5" customHeight="1" x14ac:dyDescent="0.25">
      <c r="A256" s="273"/>
      <c r="B256" s="274"/>
      <c r="C256" s="275"/>
      <c r="D256" s="276" t="s">
        <v>647</v>
      </c>
      <c r="E256" s="277"/>
      <c r="F256" s="278"/>
      <c r="G256" s="278"/>
      <c r="H256" s="277"/>
      <c r="I256" s="277"/>
      <c r="J256" s="277"/>
      <c r="K256" s="277"/>
      <c r="L256" s="277"/>
      <c r="M256" s="277"/>
      <c r="N256" s="279">
        <f t="shared" ref="N256:BY256" si="2423">SUM(N13,N14,N25,N27,N29,N33,N38,N40,N44,N47,N49,N52,N63,N66,N69,N73,N76,N78,N83,N137,N144,N152,N155,N157,N159,N163,N165,N167,N169,N174,N181,N188,N197,N199,N203,N208,N239)</f>
        <v>641</v>
      </c>
      <c r="O256" s="279">
        <f t="shared" si="2423"/>
        <v>53566328.581524</v>
      </c>
      <c r="P256" s="279">
        <f t="shared" si="2423"/>
        <v>700</v>
      </c>
      <c r="Q256" s="279">
        <f t="shared" si="2423"/>
        <v>10787391.719999999</v>
      </c>
      <c r="R256" s="279">
        <v>4308</v>
      </c>
      <c r="S256" s="279">
        <v>571595172.27148831</v>
      </c>
      <c r="T256" s="279">
        <v>35</v>
      </c>
      <c r="U256" s="279">
        <v>2679830.7710147998</v>
      </c>
      <c r="V256" s="279">
        <f t="shared" si="2423"/>
        <v>4343</v>
      </c>
      <c r="W256" s="279">
        <f t="shared" si="2423"/>
        <v>574275003.04250288</v>
      </c>
      <c r="X256" s="279">
        <f t="shared" si="2423"/>
        <v>1045</v>
      </c>
      <c r="Y256" s="279">
        <f t="shared" si="2423"/>
        <v>18273714.48</v>
      </c>
      <c r="Z256" s="279">
        <f t="shared" si="2423"/>
        <v>900</v>
      </c>
      <c r="AA256" s="279">
        <f t="shared" si="2423"/>
        <v>18615668.743439995</v>
      </c>
      <c r="AB256" s="279">
        <f t="shared" si="2423"/>
        <v>2717</v>
      </c>
      <c r="AC256" s="279">
        <f t="shared" si="2423"/>
        <v>61116185.648908801</v>
      </c>
      <c r="AD256" s="279">
        <f t="shared" si="2423"/>
        <v>1078</v>
      </c>
      <c r="AE256" s="279">
        <f t="shared" si="2423"/>
        <v>20731656.435767993</v>
      </c>
      <c r="AF256" s="279">
        <f t="shared" si="2423"/>
        <v>0</v>
      </c>
      <c r="AG256" s="279">
        <f t="shared" si="2423"/>
        <v>0</v>
      </c>
      <c r="AH256" s="279">
        <f t="shared" si="2423"/>
        <v>2113</v>
      </c>
      <c r="AI256" s="279">
        <f t="shared" si="2423"/>
        <v>30729184.417440005</v>
      </c>
      <c r="AJ256" s="279">
        <f t="shared" si="2423"/>
        <v>314</v>
      </c>
      <c r="AK256" s="279">
        <f t="shared" si="2423"/>
        <v>19579728.340000011</v>
      </c>
      <c r="AL256" s="279">
        <f t="shared" si="2423"/>
        <v>760</v>
      </c>
      <c r="AM256" s="279">
        <f t="shared" si="2423"/>
        <v>15775701.290128801</v>
      </c>
      <c r="AN256" s="279">
        <f t="shared" si="2423"/>
        <v>2813</v>
      </c>
      <c r="AO256" s="279">
        <f t="shared" si="2423"/>
        <v>84485313.359999985</v>
      </c>
      <c r="AP256" s="279">
        <f t="shared" si="2423"/>
        <v>0</v>
      </c>
      <c r="AQ256" s="279">
        <f t="shared" si="2423"/>
        <v>0</v>
      </c>
      <c r="AR256" s="279">
        <f t="shared" si="2423"/>
        <v>240</v>
      </c>
      <c r="AS256" s="279">
        <f t="shared" si="2423"/>
        <v>5108997.5999999996</v>
      </c>
      <c r="AT256" s="279">
        <f t="shared" si="2423"/>
        <v>1966</v>
      </c>
      <c r="AU256" s="279">
        <f t="shared" si="2423"/>
        <v>55066806.685800001</v>
      </c>
      <c r="AV256" s="279">
        <f t="shared" si="2423"/>
        <v>1323</v>
      </c>
      <c r="AW256" s="279">
        <f t="shared" si="2423"/>
        <v>21679772.259999812</v>
      </c>
      <c r="AX256" s="279">
        <f t="shared" si="2423"/>
        <v>387</v>
      </c>
      <c r="AY256" s="279">
        <f t="shared" si="2423"/>
        <v>6029386.1499999994</v>
      </c>
      <c r="AZ256" s="279">
        <f t="shared" si="2423"/>
        <v>752</v>
      </c>
      <c r="BA256" s="279">
        <f t="shared" si="2423"/>
        <v>12338818.380000001</v>
      </c>
      <c r="BB256" s="279">
        <f t="shared" si="2423"/>
        <v>3855</v>
      </c>
      <c r="BC256" s="279">
        <f t="shared" si="2423"/>
        <v>78776032.463747993</v>
      </c>
      <c r="BD256" s="279">
        <f t="shared" si="2423"/>
        <v>4675</v>
      </c>
      <c r="BE256" s="279">
        <f t="shared" si="2423"/>
        <v>79025553.862452</v>
      </c>
      <c r="BF256" s="279">
        <f t="shared" si="2423"/>
        <v>2016</v>
      </c>
      <c r="BG256" s="279">
        <f t="shared" si="2423"/>
        <v>39503800.194587998</v>
      </c>
      <c r="BH256" s="279">
        <f t="shared" si="2423"/>
        <v>2295</v>
      </c>
      <c r="BI256" s="279">
        <f t="shared" si="2423"/>
        <v>36916047.525600001</v>
      </c>
      <c r="BJ256" s="121">
        <v>897</v>
      </c>
      <c r="BK256" s="121">
        <v>15276093.820000041</v>
      </c>
      <c r="BL256" s="279">
        <f t="shared" si="2423"/>
        <v>6141</v>
      </c>
      <c r="BM256" s="279">
        <f t="shared" si="2423"/>
        <v>89430104.747087985</v>
      </c>
      <c r="BN256" s="279">
        <f t="shared" si="2423"/>
        <v>785</v>
      </c>
      <c r="BO256" s="279">
        <f t="shared" si="2423"/>
        <v>14171366.16</v>
      </c>
      <c r="BP256" s="279">
        <f t="shared" si="2423"/>
        <v>2077</v>
      </c>
      <c r="BQ256" s="279">
        <f t="shared" si="2423"/>
        <v>37114931.700000003</v>
      </c>
      <c r="BR256" s="279">
        <f t="shared" si="2423"/>
        <v>990</v>
      </c>
      <c r="BS256" s="279">
        <f t="shared" si="2423"/>
        <v>17863292.500451997</v>
      </c>
      <c r="BT256" s="279">
        <f t="shared" si="2423"/>
        <v>1997</v>
      </c>
      <c r="BU256" s="279">
        <f t="shared" si="2423"/>
        <v>35927882.921159998</v>
      </c>
      <c r="BV256" s="279">
        <f t="shared" si="2423"/>
        <v>1015</v>
      </c>
      <c r="BW256" s="279">
        <f t="shared" si="2423"/>
        <v>15623685</v>
      </c>
      <c r="BX256" s="279">
        <f t="shared" si="2423"/>
        <v>904</v>
      </c>
      <c r="BY256" s="279">
        <f t="shared" si="2423"/>
        <v>14723508.239999998</v>
      </c>
      <c r="BZ256" s="279">
        <f t="shared" ref="BZ256:EK256" si="2424">SUM(BZ13,BZ14,BZ25,BZ27,BZ29,BZ33,BZ38,BZ40,BZ44,BZ47,BZ49,BZ52,BZ63,BZ66,BZ69,BZ73,BZ76,BZ78,BZ83,BZ137,BZ144,BZ152,BZ155,BZ157,BZ159,BZ163,BZ165,BZ167,BZ169,BZ174,BZ181,BZ188,BZ197,BZ199,BZ203,BZ208,BZ239)</f>
        <v>228</v>
      </c>
      <c r="CA256" s="279">
        <f t="shared" si="2424"/>
        <v>4225864.8599999994</v>
      </c>
      <c r="CB256" s="279">
        <f t="shared" si="2424"/>
        <v>310</v>
      </c>
      <c r="CC256" s="279">
        <f t="shared" si="2424"/>
        <v>5201582.4000000004</v>
      </c>
      <c r="CD256" s="279">
        <f t="shared" si="2424"/>
        <v>1128</v>
      </c>
      <c r="CE256" s="279">
        <f t="shared" si="2424"/>
        <v>20000602.442159999</v>
      </c>
      <c r="CF256" s="279">
        <f t="shared" si="2424"/>
        <v>775</v>
      </c>
      <c r="CG256" s="279">
        <f t="shared" si="2424"/>
        <v>15755756.002775999</v>
      </c>
      <c r="CH256" s="279">
        <f t="shared" si="2424"/>
        <v>801</v>
      </c>
      <c r="CI256" s="279">
        <f t="shared" si="2424"/>
        <v>14746889.328840001</v>
      </c>
      <c r="CJ256" s="279">
        <f t="shared" si="2424"/>
        <v>856</v>
      </c>
      <c r="CK256" s="279">
        <f t="shared" si="2424"/>
        <v>16096703.172047999</v>
      </c>
      <c r="CL256" s="279">
        <f t="shared" si="2424"/>
        <v>1330</v>
      </c>
      <c r="CM256" s="279">
        <f t="shared" si="2424"/>
        <v>24362846.576279998</v>
      </c>
      <c r="CN256" s="279">
        <f t="shared" si="2424"/>
        <v>6545</v>
      </c>
      <c r="CO256" s="280">
        <f t="shared" si="2424"/>
        <v>116183899.77155998</v>
      </c>
      <c r="CP256" s="279">
        <f t="shared" si="2424"/>
        <v>2741</v>
      </c>
      <c r="CQ256" s="279">
        <f t="shared" si="2424"/>
        <v>59120368.38210959</v>
      </c>
      <c r="CR256" s="279">
        <f t="shared" si="2424"/>
        <v>1280</v>
      </c>
      <c r="CS256" s="279">
        <f t="shared" si="2424"/>
        <v>30634114.06388028</v>
      </c>
      <c r="CT256" s="279">
        <f t="shared" si="2424"/>
        <v>910</v>
      </c>
      <c r="CU256" s="279">
        <f>SUM(CU13,CU14,CU25,CU27,CU29,CU33,CU38,CU40,CU44,CU47,CU49,CU52,CU63,CU66,CU69,CU73,CU76,CU78,CU83,CU137,CU144,CU152,CU155,CU157,CU159,CU163,CU165,CU167,CU169,CU174,CU181,CU188,CU197,CU199,CU203,CU208,CU239)</f>
        <v>15550817.395679999</v>
      </c>
      <c r="CV256" s="279">
        <f t="shared" si="2424"/>
        <v>2420</v>
      </c>
      <c r="CW256" s="279">
        <f t="shared" si="2424"/>
        <v>54142116.380567998</v>
      </c>
      <c r="CX256" s="279">
        <f t="shared" si="2424"/>
        <v>916</v>
      </c>
      <c r="CY256" s="279">
        <f t="shared" si="2424"/>
        <v>26418736.007999998</v>
      </c>
      <c r="CZ256" s="279">
        <f t="shared" si="2424"/>
        <v>483</v>
      </c>
      <c r="DA256" s="279">
        <f t="shared" si="2424"/>
        <v>8838650.0159999989</v>
      </c>
      <c r="DB256" s="279">
        <f t="shared" si="2424"/>
        <v>1075</v>
      </c>
      <c r="DC256" s="279">
        <f t="shared" si="2424"/>
        <v>23293997.1418752</v>
      </c>
      <c r="DD256" s="279">
        <f t="shared" si="2424"/>
        <v>328</v>
      </c>
      <c r="DE256" s="279">
        <f t="shared" si="2424"/>
        <v>7395337.1519999998</v>
      </c>
      <c r="DF256" s="279">
        <v>1293</v>
      </c>
      <c r="DG256" s="279">
        <v>25904065.52000016</v>
      </c>
      <c r="DH256" s="279">
        <f t="shared" si="2424"/>
        <v>740</v>
      </c>
      <c r="DI256" s="280">
        <f t="shared" si="2424"/>
        <v>17367388.742591999</v>
      </c>
      <c r="DJ256" s="279">
        <f t="shared" si="2424"/>
        <v>573</v>
      </c>
      <c r="DK256" s="279">
        <f t="shared" si="2424"/>
        <v>15628528.171007998</v>
      </c>
      <c r="DL256" s="279">
        <f t="shared" si="2424"/>
        <v>2470</v>
      </c>
      <c r="DM256" s="279">
        <f t="shared" si="2424"/>
        <v>54035574.512147993</v>
      </c>
      <c r="DN256" s="279">
        <f t="shared" si="2424"/>
        <v>350</v>
      </c>
      <c r="DO256" s="279">
        <f t="shared" si="2424"/>
        <v>7947058.392</v>
      </c>
      <c r="DP256" s="279">
        <f t="shared" si="2424"/>
        <v>797</v>
      </c>
      <c r="DQ256" s="279">
        <f t="shared" si="2424"/>
        <v>19986873.952986002</v>
      </c>
      <c r="DR256" s="279">
        <f t="shared" si="2424"/>
        <v>510</v>
      </c>
      <c r="DS256" s="279">
        <f t="shared" si="2424"/>
        <v>10525822.772291999</v>
      </c>
      <c r="DT256" s="279">
        <f t="shared" si="2424"/>
        <v>320</v>
      </c>
      <c r="DU256" s="279">
        <f t="shared" si="2424"/>
        <v>7206464.1600000011</v>
      </c>
      <c r="DV256" s="279">
        <f t="shared" si="2424"/>
        <v>177</v>
      </c>
      <c r="DW256" s="279">
        <f t="shared" si="2424"/>
        <v>3922467.6507480005</v>
      </c>
      <c r="DX256" s="279">
        <f t="shared" si="2424"/>
        <v>36</v>
      </c>
      <c r="DY256" s="279">
        <f t="shared" si="2424"/>
        <v>862853.95137599984</v>
      </c>
      <c r="DZ256" s="279">
        <f t="shared" si="2424"/>
        <v>17</v>
      </c>
      <c r="EA256" s="279">
        <f t="shared" si="2424"/>
        <v>445104.43200000003</v>
      </c>
      <c r="EB256" s="279">
        <f t="shared" si="2424"/>
        <v>151</v>
      </c>
      <c r="EC256" s="279">
        <f t="shared" si="2424"/>
        <v>5340932.5279679988</v>
      </c>
      <c r="ED256" s="279">
        <f t="shared" si="2424"/>
        <v>275</v>
      </c>
      <c r="EE256" s="279">
        <f t="shared" si="2424"/>
        <v>47764082.962944001</v>
      </c>
      <c r="EF256" s="279">
        <f t="shared" si="2424"/>
        <v>34</v>
      </c>
      <c r="EG256" s="279">
        <f t="shared" si="2424"/>
        <v>639676.79999999993</v>
      </c>
      <c r="EH256" s="279">
        <f t="shared" si="2424"/>
        <v>6</v>
      </c>
      <c r="EI256" s="279">
        <f t="shared" si="2424"/>
        <v>193887</v>
      </c>
      <c r="EJ256" s="279">
        <f t="shared" si="2424"/>
        <v>0</v>
      </c>
      <c r="EK256" s="279">
        <f t="shared" si="2424"/>
        <v>0</v>
      </c>
      <c r="EL256" s="279">
        <f t="shared" ref="EL256:FQ256" si="2425">SUM(EL13,EL14,EL25,EL27,EL29,EL33,EL38,EL40,EL44,EL47,EL49,EL52,EL63,EL66,EL69,EL73,EL76,EL78,EL83,EL137,EL144,EL152,EL155,EL157,EL159,EL163,EL165,EL167,EL169,EL174,EL181,EL188,EL197,EL199,EL203,EL208,EL239)</f>
        <v>1059</v>
      </c>
      <c r="EM256" s="279">
        <f t="shared" si="2425"/>
        <v>51857958.595392004</v>
      </c>
      <c r="EN256" s="279">
        <f t="shared" si="2425"/>
        <v>2717</v>
      </c>
      <c r="EO256" s="279">
        <f t="shared" si="2425"/>
        <v>90287013.599999994</v>
      </c>
      <c r="EP256" s="279">
        <f t="shared" si="2425"/>
        <v>306</v>
      </c>
      <c r="EQ256" s="279">
        <f t="shared" si="2425"/>
        <v>26453650.8386808</v>
      </c>
      <c r="ER256" s="279">
        <f t="shared" si="2425"/>
        <v>50</v>
      </c>
      <c r="ES256" s="279">
        <f t="shared" si="2425"/>
        <v>6591274.6905071996</v>
      </c>
      <c r="ET256" s="279">
        <f t="shared" si="2425"/>
        <v>300</v>
      </c>
      <c r="EU256" s="279">
        <f t="shared" si="2425"/>
        <v>15844626</v>
      </c>
      <c r="EV256" s="279">
        <f t="shared" si="2425"/>
        <v>6</v>
      </c>
      <c r="EW256" s="279">
        <f t="shared" si="2425"/>
        <v>813328.26771599997</v>
      </c>
      <c r="EX256" s="279">
        <f t="shared" si="2425"/>
        <v>60</v>
      </c>
      <c r="EY256" s="279">
        <f t="shared" si="2425"/>
        <v>1237269.5999999999</v>
      </c>
      <c r="EZ256" s="279">
        <f>SUM(EZ13,EZ14,EZ25,EZ27,EZ29,EZ33,EZ38,EZ40,EZ44,EZ47,EZ49,EZ52,EZ63,EZ66,EZ69,EZ73,EZ76,EZ78,EZ83,EZ137,EZ144,EZ152,EZ155,EZ157,EZ159,EZ163,EZ165,EZ167,EZ169,EZ174,EZ181,EZ188,EZ197,EZ199,EZ203,EZ208,EZ239)</f>
        <v>84112</v>
      </c>
      <c r="FA256" s="280">
        <f t="shared" si="2425"/>
        <v>2335336140.5047359</v>
      </c>
    </row>
    <row r="257" spans="16:155" s="2" customFormat="1" x14ac:dyDescent="0.25">
      <c r="P257" s="6"/>
      <c r="CB257" s="3"/>
      <c r="ET257" s="4"/>
      <c r="EU257" s="4"/>
      <c r="EV257" s="4"/>
      <c r="EW257" s="4"/>
      <c r="EX257" s="4"/>
      <c r="EY257" s="4"/>
    </row>
    <row r="258" spans="16:155" s="2" customFormat="1" x14ac:dyDescent="0.25">
      <c r="P258" s="6"/>
      <c r="CB258" s="3"/>
      <c r="ET258" s="4"/>
      <c r="EU258" s="4"/>
      <c r="EV258" s="4"/>
      <c r="EW258" s="4"/>
      <c r="EX258" s="4"/>
      <c r="EY258" s="4"/>
    </row>
    <row r="259" spans="16:155" s="2" customFormat="1" x14ac:dyDescent="0.25">
      <c r="P259" s="6"/>
      <c r="CB259" s="3"/>
      <c r="ET259" s="4"/>
      <c r="EU259" s="4"/>
      <c r="EV259" s="4"/>
      <c r="EW259" s="4"/>
      <c r="EX259" s="4"/>
      <c r="EY259" s="4"/>
    </row>
    <row r="260" spans="16:155" s="2" customFormat="1" x14ac:dyDescent="0.25">
      <c r="P260" s="6"/>
      <c r="CB260" s="3"/>
      <c r="ET260" s="4"/>
      <c r="EU260" s="4"/>
      <c r="EV260" s="4"/>
      <c r="EW260" s="4"/>
      <c r="EX260" s="4"/>
      <c r="EY260" s="4"/>
    </row>
    <row r="261" spans="16:155" s="2" customFormat="1" x14ac:dyDescent="0.25">
      <c r="P261" s="6"/>
      <c r="CB261" s="3"/>
      <c r="ET261" s="4"/>
      <c r="EU261" s="4"/>
      <c r="EV261" s="4"/>
      <c r="EW261" s="4"/>
      <c r="EX261" s="4"/>
      <c r="EY261" s="4"/>
    </row>
    <row r="262" spans="16:155" s="2" customFormat="1" x14ac:dyDescent="0.25">
      <c r="P262" s="6"/>
      <c r="CB262" s="3"/>
      <c r="ET262" s="4"/>
      <c r="EU262" s="4"/>
      <c r="EV262" s="4"/>
      <c r="EW262" s="4"/>
      <c r="EX262" s="4"/>
      <c r="EY262" s="4"/>
    </row>
    <row r="263" spans="16:155" s="2" customFormat="1" x14ac:dyDescent="0.25">
      <c r="P263" s="6"/>
      <c r="CB263" s="3"/>
      <c r="ET263" s="4"/>
      <c r="EU263" s="4"/>
      <c r="EV263" s="4"/>
      <c r="EW263" s="4"/>
      <c r="EX263" s="4"/>
      <c r="EY263" s="4"/>
    </row>
    <row r="264" spans="16:155" s="2" customFormat="1" x14ac:dyDescent="0.25">
      <c r="P264" s="6"/>
      <c r="CB264" s="3"/>
      <c r="ET264" s="4"/>
      <c r="EU264" s="4"/>
      <c r="EV264" s="4"/>
      <c r="EW264" s="4"/>
      <c r="EX264" s="4"/>
      <c r="EY264" s="4"/>
    </row>
    <row r="265" spans="16:155" s="2" customFormat="1" x14ac:dyDescent="0.25">
      <c r="P265" s="6"/>
      <c r="CB265" s="3"/>
      <c r="ET265" s="4"/>
      <c r="EU265" s="4"/>
      <c r="EV265" s="4"/>
      <c r="EW265" s="4"/>
      <c r="EX265" s="4"/>
      <c r="EY265" s="4"/>
    </row>
    <row r="266" spans="16:155" s="2" customFormat="1" x14ac:dyDescent="0.25">
      <c r="P266" s="6"/>
      <c r="CB266" s="3"/>
      <c r="ET266" s="4"/>
      <c r="EU266" s="4"/>
      <c r="EV266" s="4"/>
      <c r="EW266" s="4"/>
      <c r="EX266" s="4"/>
      <c r="EY266" s="4"/>
    </row>
    <row r="267" spans="16:155" s="2" customFormat="1" x14ac:dyDescent="0.25">
      <c r="P267" s="6"/>
      <c r="CB267" s="3"/>
      <c r="ET267" s="4"/>
      <c r="EU267" s="4"/>
      <c r="EV267" s="4"/>
      <c r="EW267" s="4"/>
      <c r="EX267" s="4"/>
      <c r="EY267" s="4"/>
    </row>
    <row r="268" spans="16:155" s="2" customFormat="1" x14ac:dyDescent="0.25">
      <c r="P268" s="6"/>
      <c r="CB268" s="3"/>
      <c r="ET268" s="4"/>
      <c r="EU268" s="4"/>
      <c r="EV268" s="4"/>
      <c r="EW268" s="4"/>
      <c r="EX268" s="4"/>
      <c r="EY268" s="4"/>
    </row>
    <row r="269" spans="16:155" s="2" customFormat="1" x14ac:dyDescent="0.25">
      <c r="P269" s="6"/>
      <c r="CB269" s="3"/>
      <c r="ET269" s="4"/>
      <c r="EU269" s="4"/>
      <c r="EV269" s="4"/>
      <c r="EW269" s="4"/>
      <c r="EX269" s="4"/>
      <c r="EY269" s="4"/>
    </row>
    <row r="270" spans="16:155" s="2" customFormat="1" x14ac:dyDescent="0.25">
      <c r="P270" s="6"/>
      <c r="CB270" s="3"/>
      <c r="ET270" s="4"/>
      <c r="EU270" s="4"/>
      <c r="EV270" s="4"/>
      <c r="EW270" s="4"/>
      <c r="EX270" s="4"/>
      <c r="EY270" s="4"/>
    </row>
    <row r="271" spans="16:155" s="2" customFormat="1" x14ac:dyDescent="0.25">
      <c r="P271" s="6"/>
      <c r="CB271" s="3"/>
      <c r="ET271" s="4"/>
      <c r="EU271" s="4"/>
      <c r="EV271" s="4"/>
      <c r="EW271" s="4"/>
      <c r="EX271" s="4"/>
      <c r="EY271" s="4"/>
    </row>
    <row r="272" spans="16:155" s="2" customFormat="1" x14ac:dyDescent="0.25">
      <c r="P272" s="6"/>
      <c r="CB272" s="3"/>
      <c r="ET272" s="4"/>
      <c r="EU272" s="4"/>
      <c r="EV272" s="4"/>
      <c r="EW272" s="4"/>
      <c r="EX272" s="4"/>
      <c r="EY272" s="4"/>
    </row>
    <row r="273" spans="16:155" s="2" customFormat="1" x14ac:dyDescent="0.25">
      <c r="P273" s="6"/>
      <c r="CB273" s="3"/>
      <c r="ET273" s="4"/>
      <c r="EU273" s="4"/>
      <c r="EV273" s="4"/>
      <c r="EW273" s="4"/>
      <c r="EX273" s="4"/>
      <c r="EY273" s="4"/>
    </row>
    <row r="274" spans="16:155" s="2" customFormat="1" x14ac:dyDescent="0.25">
      <c r="P274" s="6"/>
      <c r="CB274" s="3"/>
      <c r="ET274" s="4"/>
      <c r="EU274" s="4"/>
      <c r="EV274" s="4"/>
      <c r="EW274" s="4"/>
      <c r="EX274" s="4"/>
      <c r="EY274" s="4"/>
    </row>
    <row r="275" spans="16:155" s="2" customFormat="1" x14ac:dyDescent="0.25">
      <c r="P275" s="6"/>
      <c r="CB275" s="3"/>
      <c r="ET275" s="4"/>
      <c r="EU275" s="4"/>
      <c r="EV275" s="4"/>
      <c r="EW275" s="4"/>
      <c r="EX275" s="4"/>
      <c r="EY275" s="4"/>
    </row>
    <row r="276" spans="16:155" s="2" customFormat="1" x14ac:dyDescent="0.25">
      <c r="P276" s="6"/>
      <c r="CB276" s="3"/>
      <c r="ET276" s="4"/>
      <c r="EU276" s="4"/>
      <c r="EV276" s="4"/>
      <c r="EW276" s="4"/>
      <c r="EX276" s="4"/>
      <c r="EY276" s="4"/>
    </row>
    <row r="277" spans="16:155" s="2" customFormat="1" x14ac:dyDescent="0.25">
      <c r="P277" s="6"/>
      <c r="CB277" s="3"/>
      <c r="ET277" s="4"/>
      <c r="EU277" s="4"/>
      <c r="EV277" s="4"/>
      <c r="EW277" s="4"/>
      <c r="EX277" s="4"/>
      <c r="EY277" s="4"/>
    </row>
    <row r="278" spans="16:155" s="2" customFormat="1" x14ac:dyDescent="0.25">
      <c r="P278" s="6"/>
      <c r="CB278" s="3"/>
      <c r="ET278" s="4"/>
      <c r="EU278" s="4"/>
      <c r="EV278" s="4"/>
      <c r="EW278" s="4"/>
      <c r="EX278" s="4"/>
      <c r="EY278" s="4"/>
    </row>
    <row r="279" spans="16:155" s="2" customFormat="1" x14ac:dyDescent="0.25">
      <c r="P279" s="6"/>
      <c r="CB279" s="3"/>
      <c r="ET279" s="4"/>
      <c r="EU279" s="4"/>
      <c r="EV279" s="4"/>
      <c r="EW279" s="4"/>
      <c r="EX279" s="4"/>
      <c r="EY279" s="4"/>
    </row>
    <row r="280" spans="16:155" s="2" customFormat="1" x14ac:dyDescent="0.25">
      <c r="P280" s="6"/>
      <c r="CB280" s="3"/>
      <c r="ET280" s="4"/>
      <c r="EU280" s="4"/>
      <c r="EV280" s="4"/>
      <c r="EW280" s="4"/>
      <c r="EX280" s="4"/>
      <c r="EY280" s="4"/>
    </row>
    <row r="281" spans="16:155" s="2" customFormat="1" x14ac:dyDescent="0.25">
      <c r="P281" s="6"/>
      <c r="CB281" s="3"/>
      <c r="ET281" s="4"/>
      <c r="EU281" s="4"/>
      <c r="EV281" s="4"/>
      <c r="EW281" s="4"/>
      <c r="EX281" s="4"/>
      <c r="EY281" s="4"/>
    </row>
    <row r="282" spans="16:155" s="2" customFormat="1" x14ac:dyDescent="0.25">
      <c r="P282" s="6"/>
      <c r="CB282" s="3"/>
      <c r="ET282" s="4"/>
      <c r="EU282" s="4"/>
      <c r="EV282" s="4"/>
      <c r="EW282" s="4"/>
      <c r="EX282" s="4"/>
      <c r="EY282" s="4"/>
    </row>
    <row r="283" spans="16:155" s="2" customFormat="1" x14ac:dyDescent="0.25">
      <c r="P283" s="6"/>
      <c r="CB283" s="3"/>
      <c r="ET283" s="4"/>
      <c r="EU283" s="4"/>
      <c r="EV283" s="4"/>
      <c r="EW283" s="4"/>
      <c r="EX283" s="4"/>
      <c r="EY283" s="4"/>
    </row>
    <row r="284" spans="16:155" s="2" customFormat="1" x14ac:dyDescent="0.25">
      <c r="P284" s="6"/>
      <c r="CB284" s="3"/>
      <c r="ET284" s="4"/>
      <c r="EU284" s="4"/>
      <c r="EV284" s="4"/>
      <c r="EW284" s="4"/>
      <c r="EX284" s="4"/>
      <c r="EY284" s="4"/>
    </row>
    <row r="285" spans="16:155" s="2" customFormat="1" x14ac:dyDescent="0.25">
      <c r="P285" s="6"/>
      <c r="CB285" s="3"/>
      <c r="ET285" s="4"/>
      <c r="EU285" s="4"/>
      <c r="EV285" s="4"/>
      <c r="EW285" s="4"/>
      <c r="EX285" s="4"/>
      <c r="EY285" s="4"/>
    </row>
    <row r="286" spans="16:155" s="2" customFormat="1" x14ac:dyDescent="0.25">
      <c r="P286" s="6"/>
      <c r="CB286" s="3"/>
      <c r="ET286" s="4"/>
      <c r="EU286" s="4"/>
      <c r="EV286" s="4"/>
      <c r="EW286" s="4"/>
      <c r="EX286" s="4"/>
      <c r="EY286" s="4"/>
    </row>
    <row r="287" spans="16:155" s="2" customFormat="1" x14ac:dyDescent="0.25">
      <c r="P287" s="6"/>
      <c r="CB287" s="3"/>
      <c r="ET287" s="4"/>
      <c r="EU287" s="4"/>
      <c r="EV287" s="4"/>
      <c r="EW287" s="4"/>
      <c r="EX287" s="4"/>
      <c r="EY287" s="4"/>
    </row>
    <row r="288" spans="16:155" s="2" customFormat="1" x14ac:dyDescent="0.25">
      <c r="P288" s="6"/>
      <c r="CB288" s="3"/>
      <c r="ET288" s="4"/>
      <c r="EU288" s="4"/>
      <c r="EV288" s="4"/>
      <c r="EW288" s="4"/>
      <c r="EX288" s="4"/>
      <c r="EY288" s="4"/>
    </row>
    <row r="289" spans="16:155" s="2" customFormat="1" x14ac:dyDescent="0.25">
      <c r="P289" s="6"/>
      <c r="CB289" s="3"/>
      <c r="ET289" s="4"/>
      <c r="EU289" s="4"/>
      <c r="EV289" s="4"/>
      <c r="EW289" s="4"/>
      <c r="EX289" s="4"/>
      <c r="EY289" s="4"/>
    </row>
    <row r="290" spans="16:155" s="2" customFormat="1" x14ac:dyDescent="0.25">
      <c r="P290" s="6"/>
      <c r="CB290" s="3"/>
      <c r="ET290" s="4"/>
      <c r="EU290" s="4"/>
      <c r="EV290" s="4"/>
      <c r="EW290" s="4"/>
      <c r="EX290" s="4"/>
      <c r="EY290" s="4"/>
    </row>
    <row r="291" spans="16:155" s="2" customFormat="1" x14ac:dyDescent="0.25">
      <c r="P291" s="6"/>
      <c r="CB291" s="3"/>
      <c r="ET291" s="4"/>
      <c r="EU291" s="4"/>
      <c r="EV291" s="4"/>
      <c r="EW291" s="4"/>
      <c r="EX291" s="4"/>
      <c r="EY291" s="4"/>
    </row>
    <row r="292" spans="16:155" s="2" customFormat="1" x14ac:dyDescent="0.25">
      <c r="P292" s="6"/>
      <c r="CB292" s="3"/>
      <c r="ET292" s="4"/>
      <c r="EU292" s="4"/>
      <c r="EV292" s="4"/>
      <c r="EW292" s="4"/>
      <c r="EX292" s="4"/>
      <c r="EY292" s="4"/>
    </row>
    <row r="293" spans="16:155" s="2" customFormat="1" x14ac:dyDescent="0.25">
      <c r="P293" s="6"/>
      <c r="CB293" s="3"/>
      <c r="ET293" s="4"/>
      <c r="EU293" s="4"/>
      <c r="EV293" s="4"/>
      <c r="EW293" s="4"/>
      <c r="EX293" s="4"/>
      <c r="EY293" s="4"/>
    </row>
    <row r="294" spans="16:155" s="2" customFormat="1" x14ac:dyDescent="0.25">
      <c r="P294" s="6"/>
      <c r="CB294" s="3"/>
      <c r="ET294" s="4"/>
      <c r="EU294" s="4"/>
      <c r="EV294" s="4"/>
      <c r="EW294" s="4"/>
      <c r="EX294" s="4"/>
      <c r="EY294" s="4"/>
    </row>
    <row r="295" spans="16:155" s="2" customFormat="1" x14ac:dyDescent="0.25">
      <c r="P295" s="6"/>
      <c r="CB295" s="3"/>
      <c r="ET295" s="4"/>
      <c r="EU295" s="4"/>
      <c r="EV295" s="4"/>
      <c r="EW295" s="4"/>
      <c r="EX295" s="4"/>
      <c r="EY295" s="4"/>
    </row>
    <row r="296" spans="16:155" s="2" customFormat="1" x14ac:dyDescent="0.25">
      <c r="P296" s="6"/>
      <c r="CB296" s="3"/>
      <c r="ET296" s="4"/>
      <c r="EU296" s="4"/>
      <c r="EV296" s="4"/>
      <c r="EW296" s="4"/>
      <c r="EX296" s="4"/>
      <c r="EY296" s="4"/>
    </row>
    <row r="297" spans="16:155" s="2" customFormat="1" x14ac:dyDescent="0.25">
      <c r="P297" s="6"/>
      <c r="CB297" s="3"/>
      <c r="ET297" s="4"/>
      <c r="EU297" s="4"/>
      <c r="EV297" s="4"/>
      <c r="EW297" s="4"/>
      <c r="EX297" s="4"/>
      <c r="EY297" s="4"/>
    </row>
    <row r="298" spans="16:155" s="2" customFormat="1" x14ac:dyDescent="0.25">
      <c r="P298" s="6"/>
      <c r="CB298" s="3"/>
      <c r="ET298" s="4"/>
      <c r="EU298" s="4"/>
      <c r="EV298" s="4"/>
      <c r="EW298" s="4"/>
      <c r="EX298" s="4"/>
      <c r="EY298" s="4"/>
    </row>
    <row r="299" spans="16:155" s="2" customFormat="1" x14ac:dyDescent="0.25">
      <c r="P299" s="6"/>
      <c r="CB299" s="3"/>
      <c r="ET299" s="4"/>
      <c r="EU299" s="4"/>
      <c r="EV299" s="4"/>
      <c r="EW299" s="4"/>
      <c r="EX299" s="4"/>
      <c r="EY299" s="4"/>
    </row>
    <row r="300" spans="16:155" s="2" customFormat="1" x14ac:dyDescent="0.25">
      <c r="P300" s="6"/>
      <c r="CB300" s="3"/>
      <c r="ET300" s="4"/>
      <c r="EU300" s="4"/>
      <c r="EV300" s="4"/>
      <c r="EW300" s="4"/>
      <c r="EX300" s="4"/>
      <c r="EY300" s="4"/>
    </row>
    <row r="301" spans="16:155" s="2" customFormat="1" x14ac:dyDescent="0.25">
      <c r="P301" s="6"/>
      <c r="CB301" s="3"/>
      <c r="ET301" s="4"/>
      <c r="EU301" s="4"/>
      <c r="EV301" s="4"/>
      <c r="EW301" s="4"/>
      <c r="EX301" s="4"/>
      <c r="EY301" s="4"/>
    </row>
    <row r="302" spans="16:155" s="2" customFormat="1" x14ac:dyDescent="0.25">
      <c r="P302" s="6"/>
      <c r="CB302" s="3"/>
      <c r="ET302" s="4"/>
      <c r="EU302" s="4"/>
      <c r="EV302" s="4"/>
      <c r="EW302" s="4"/>
      <c r="EX302" s="4"/>
      <c r="EY302" s="4"/>
    </row>
    <row r="303" spans="16:155" s="2" customFormat="1" x14ac:dyDescent="0.25">
      <c r="P303" s="6"/>
      <c r="CB303" s="3"/>
      <c r="ET303" s="4"/>
      <c r="EU303" s="4"/>
      <c r="EV303" s="4"/>
      <c r="EW303" s="4"/>
      <c r="EX303" s="4"/>
      <c r="EY303" s="4"/>
    </row>
    <row r="304" spans="16:155" s="2" customFormat="1" x14ac:dyDescent="0.25">
      <c r="P304" s="6"/>
      <c r="CB304" s="3"/>
      <c r="ET304" s="4"/>
      <c r="EU304" s="4"/>
      <c r="EV304" s="4"/>
      <c r="EW304" s="4"/>
      <c r="EX304" s="4"/>
      <c r="EY304" s="4"/>
    </row>
    <row r="305" spans="16:155" s="2" customFormat="1" x14ac:dyDescent="0.25">
      <c r="P305" s="6"/>
      <c r="CB305" s="3"/>
      <c r="ET305" s="4"/>
      <c r="EU305" s="4"/>
      <c r="EV305" s="4"/>
      <c r="EW305" s="4"/>
      <c r="EX305" s="4"/>
      <c r="EY305" s="4"/>
    </row>
    <row r="306" spans="16:155" s="2" customFormat="1" x14ac:dyDescent="0.25">
      <c r="P306" s="6"/>
      <c r="CB306" s="3"/>
      <c r="ET306" s="4"/>
      <c r="EU306" s="4"/>
      <c r="EV306" s="4"/>
      <c r="EW306" s="4"/>
      <c r="EX306" s="4"/>
      <c r="EY306" s="4"/>
    </row>
    <row r="307" spans="16:155" s="2" customFormat="1" x14ac:dyDescent="0.25">
      <c r="P307" s="6"/>
      <c r="CB307" s="3"/>
      <c r="ET307" s="4"/>
      <c r="EU307" s="4"/>
      <c r="EV307" s="4"/>
      <c r="EW307" s="4"/>
      <c r="EX307" s="4"/>
      <c r="EY307" s="4"/>
    </row>
    <row r="308" spans="16:155" s="2" customFormat="1" x14ac:dyDescent="0.25">
      <c r="P308" s="6"/>
      <c r="CB308" s="3"/>
      <c r="ET308" s="4"/>
      <c r="EU308" s="4"/>
      <c r="EV308" s="4"/>
      <c r="EW308" s="4"/>
      <c r="EX308" s="4"/>
      <c r="EY308" s="4"/>
    </row>
    <row r="309" spans="16:155" s="2" customFormat="1" x14ac:dyDescent="0.25">
      <c r="P309" s="6"/>
      <c r="CB309" s="3"/>
      <c r="ET309" s="4"/>
      <c r="EU309" s="4"/>
      <c r="EV309" s="4"/>
      <c r="EW309" s="4"/>
      <c r="EX309" s="4"/>
      <c r="EY309" s="4"/>
    </row>
    <row r="310" spans="16:155" s="2" customFormat="1" x14ac:dyDescent="0.25">
      <c r="P310" s="6"/>
      <c r="CB310" s="3"/>
      <c r="ET310" s="4"/>
      <c r="EU310" s="4"/>
      <c r="EV310" s="4"/>
      <c r="EW310" s="4"/>
      <c r="EX310" s="4"/>
      <c r="EY310" s="4"/>
    </row>
    <row r="311" spans="16:155" s="2" customFormat="1" x14ac:dyDescent="0.25">
      <c r="P311" s="6"/>
      <c r="CB311" s="3"/>
      <c r="ET311" s="4"/>
      <c r="EU311" s="4"/>
      <c r="EV311" s="4"/>
      <c r="EW311" s="4"/>
      <c r="EX311" s="4"/>
      <c r="EY311" s="4"/>
    </row>
    <row r="312" spans="16:155" s="2" customFormat="1" x14ac:dyDescent="0.25">
      <c r="P312" s="6"/>
      <c r="CB312" s="3"/>
      <c r="ET312" s="4"/>
      <c r="EU312" s="4"/>
      <c r="EV312" s="4"/>
      <c r="EW312" s="4"/>
      <c r="EX312" s="4"/>
      <c r="EY312" s="4"/>
    </row>
    <row r="313" spans="16:155" s="2" customFormat="1" x14ac:dyDescent="0.25">
      <c r="P313" s="6"/>
      <c r="CB313" s="3"/>
      <c r="ET313" s="4"/>
      <c r="EU313" s="4"/>
      <c r="EV313" s="4"/>
      <c r="EW313" s="4"/>
      <c r="EX313" s="4"/>
      <c r="EY313" s="4"/>
    </row>
    <row r="314" spans="16:155" s="2" customFormat="1" x14ac:dyDescent="0.25">
      <c r="P314" s="6"/>
      <c r="CB314" s="3"/>
      <c r="ET314" s="4"/>
      <c r="EU314" s="4"/>
      <c r="EV314" s="4"/>
      <c r="EW314" s="4"/>
      <c r="EX314" s="4"/>
      <c r="EY314" s="4"/>
    </row>
    <row r="315" spans="16:155" s="2" customFormat="1" x14ac:dyDescent="0.25">
      <c r="P315" s="6"/>
      <c r="CB315" s="3"/>
      <c r="ET315" s="4"/>
      <c r="EU315" s="4"/>
      <c r="EV315" s="4"/>
      <c r="EW315" s="4"/>
      <c r="EX315" s="4"/>
      <c r="EY315" s="4"/>
    </row>
    <row r="316" spans="16:155" s="2" customFormat="1" x14ac:dyDescent="0.25">
      <c r="P316" s="6"/>
      <c r="CB316" s="3"/>
      <c r="ET316" s="4"/>
      <c r="EU316" s="4"/>
      <c r="EV316" s="4"/>
      <c r="EW316" s="4"/>
      <c r="EX316" s="4"/>
      <c r="EY316" s="4"/>
    </row>
    <row r="317" spans="16:155" s="2" customFormat="1" x14ac:dyDescent="0.25">
      <c r="P317" s="6"/>
      <c r="CB317" s="3"/>
      <c r="ET317" s="4"/>
      <c r="EU317" s="4"/>
      <c r="EV317" s="4"/>
      <c r="EW317" s="4"/>
      <c r="EX317" s="4"/>
      <c r="EY317" s="4"/>
    </row>
    <row r="318" spans="16:155" s="2" customFormat="1" x14ac:dyDescent="0.25">
      <c r="P318" s="6"/>
      <c r="CB318" s="3"/>
      <c r="ET318" s="4"/>
      <c r="EU318" s="4"/>
      <c r="EV318" s="4"/>
      <c r="EW318" s="4"/>
      <c r="EX318" s="4"/>
      <c r="EY318" s="4"/>
    </row>
    <row r="319" spans="16:155" s="2" customFormat="1" x14ac:dyDescent="0.25">
      <c r="P319" s="6"/>
      <c r="CB319" s="3"/>
      <c r="ET319" s="4"/>
      <c r="EU319" s="4"/>
      <c r="EV319" s="4"/>
      <c r="EW319" s="4"/>
      <c r="EX319" s="4"/>
      <c r="EY319" s="4"/>
    </row>
    <row r="320" spans="16:155" s="2" customFormat="1" x14ac:dyDescent="0.25">
      <c r="P320" s="6"/>
      <c r="CB320" s="3"/>
      <c r="ET320" s="4"/>
      <c r="EU320" s="4"/>
      <c r="EV320" s="4"/>
      <c r="EW320" s="4"/>
      <c r="EX320" s="4"/>
      <c r="EY320" s="4"/>
    </row>
    <row r="321" spans="16:155" s="2" customFormat="1" x14ac:dyDescent="0.25">
      <c r="P321" s="6"/>
      <c r="CB321" s="3"/>
      <c r="ET321" s="4"/>
      <c r="EU321" s="4"/>
      <c r="EV321" s="4"/>
      <c r="EW321" s="4"/>
      <c r="EX321" s="4"/>
      <c r="EY321" s="4"/>
    </row>
    <row r="322" spans="16:155" s="2" customFormat="1" x14ac:dyDescent="0.25">
      <c r="P322" s="6"/>
      <c r="CB322" s="3"/>
      <c r="ET322" s="4"/>
      <c r="EU322" s="4"/>
      <c r="EV322" s="4"/>
      <c r="EW322" s="4"/>
      <c r="EX322" s="4"/>
      <c r="EY322" s="4"/>
    </row>
    <row r="323" spans="16:155" s="2" customFormat="1" x14ac:dyDescent="0.25">
      <c r="P323" s="6"/>
      <c r="CB323" s="3"/>
      <c r="ET323" s="4"/>
      <c r="EU323" s="4"/>
      <c r="EV323" s="4"/>
      <c r="EW323" s="4"/>
      <c r="EX323" s="4"/>
      <c r="EY323" s="4"/>
    </row>
    <row r="324" spans="16:155" s="2" customFormat="1" x14ac:dyDescent="0.25">
      <c r="P324" s="6"/>
      <c r="CB324" s="3"/>
      <c r="ET324" s="4"/>
      <c r="EU324" s="4"/>
      <c r="EV324" s="4"/>
      <c r="EW324" s="4"/>
      <c r="EX324" s="4"/>
      <c r="EY324" s="4"/>
    </row>
    <row r="325" spans="16:155" s="2" customFormat="1" x14ac:dyDescent="0.25">
      <c r="P325" s="6"/>
      <c r="CB325" s="3"/>
      <c r="ET325" s="4"/>
      <c r="EU325" s="4"/>
      <c r="EV325" s="4"/>
      <c r="EW325" s="4"/>
      <c r="EX325" s="4"/>
      <c r="EY325" s="4"/>
    </row>
    <row r="326" spans="16:155" s="2" customFormat="1" x14ac:dyDescent="0.25">
      <c r="P326" s="6"/>
      <c r="CB326" s="3"/>
      <c r="ET326" s="4"/>
      <c r="EU326" s="4"/>
      <c r="EV326" s="4"/>
      <c r="EW326" s="4"/>
      <c r="EX326" s="4"/>
      <c r="EY326" s="4"/>
    </row>
    <row r="327" spans="16:155" s="2" customFormat="1" x14ac:dyDescent="0.25">
      <c r="P327" s="6"/>
      <c r="CB327" s="3"/>
      <c r="ET327" s="4"/>
      <c r="EU327" s="4"/>
      <c r="EV327" s="4"/>
      <c r="EW327" s="4"/>
      <c r="EX327" s="4"/>
      <c r="EY327" s="4"/>
    </row>
    <row r="328" spans="16:155" s="2" customFormat="1" x14ac:dyDescent="0.25">
      <c r="P328" s="6"/>
      <c r="CB328" s="3"/>
      <c r="ET328" s="4"/>
      <c r="EU328" s="4"/>
      <c r="EV328" s="4"/>
      <c r="EW328" s="4"/>
      <c r="EX328" s="4"/>
      <c r="EY328" s="4"/>
    </row>
    <row r="329" spans="16:155" s="2" customFormat="1" x14ac:dyDescent="0.25">
      <c r="P329" s="6"/>
      <c r="CB329" s="3"/>
      <c r="ET329" s="4"/>
      <c r="EU329" s="4"/>
      <c r="EV329" s="4"/>
      <c r="EW329" s="4"/>
      <c r="EX329" s="4"/>
      <c r="EY329" s="4"/>
    </row>
    <row r="330" spans="16:155" s="2" customFormat="1" x14ac:dyDescent="0.25">
      <c r="P330" s="6"/>
      <c r="CB330" s="3"/>
      <c r="ET330" s="4"/>
      <c r="EU330" s="4"/>
      <c r="EV330" s="4"/>
      <c r="EW330" s="4"/>
      <c r="EX330" s="4"/>
      <c r="EY330" s="4"/>
    </row>
    <row r="331" spans="16:155" s="2" customFormat="1" x14ac:dyDescent="0.25">
      <c r="P331" s="6"/>
      <c r="CB331" s="3"/>
      <c r="ET331" s="4"/>
      <c r="EU331" s="4"/>
      <c r="EV331" s="4"/>
      <c r="EW331" s="4"/>
      <c r="EX331" s="4"/>
      <c r="EY331" s="4"/>
    </row>
    <row r="332" spans="16:155" s="2" customFormat="1" x14ac:dyDescent="0.25">
      <c r="P332" s="6"/>
      <c r="CB332" s="3"/>
      <c r="ET332" s="4"/>
      <c r="EU332" s="4"/>
      <c r="EV332" s="4"/>
      <c r="EW332" s="4"/>
      <c r="EX332" s="4"/>
      <c r="EY332" s="4"/>
    </row>
    <row r="333" spans="16:155" s="2" customFormat="1" x14ac:dyDescent="0.25">
      <c r="P333" s="6"/>
      <c r="CB333" s="3"/>
      <c r="ET333" s="4"/>
      <c r="EU333" s="4"/>
      <c r="EV333" s="4"/>
      <c r="EW333" s="4"/>
      <c r="EX333" s="4"/>
      <c r="EY333" s="4"/>
    </row>
    <row r="334" spans="16:155" s="2" customFormat="1" x14ac:dyDescent="0.25">
      <c r="P334" s="6"/>
      <c r="CB334" s="3"/>
      <c r="ET334" s="4"/>
      <c r="EU334" s="4"/>
      <c r="EV334" s="4"/>
      <c r="EW334" s="4"/>
      <c r="EX334" s="4"/>
      <c r="EY334" s="4"/>
    </row>
    <row r="335" spans="16:155" s="2" customFormat="1" x14ac:dyDescent="0.25">
      <c r="P335" s="6"/>
      <c r="CB335" s="3"/>
      <c r="ET335" s="4"/>
      <c r="EU335" s="4"/>
      <c r="EV335" s="4"/>
      <c r="EW335" s="4"/>
      <c r="EX335" s="4"/>
      <c r="EY335" s="4"/>
    </row>
    <row r="336" spans="16:155" s="2" customFormat="1" x14ac:dyDescent="0.25">
      <c r="P336" s="6"/>
      <c r="CB336" s="3"/>
      <c r="ET336" s="4"/>
      <c r="EU336" s="4"/>
      <c r="EV336" s="4"/>
      <c r="EW336" s="4"/>
      <c r="EX336" s="4"/>
      <c r="EY336" s="4"/>
    </row>
    <row r="337" spans="16:155" s="2" customFormat="1" x14ac:dyDescent="0.25">
      <c r="P337" s="6"/>
      <c r="CB337" s="3"/>
      <c r="ET337" s="4"/>
      <c r="EU337" s="4"/>
      <c r="EV337" s="4"/>
      <c r="EW337" s="4"/>
      <c r="EX337" s="4"/>
      <c r="EY337" s="4"/>
    </row>
    <row r="338" spans="16:155" s="2" customFormat="1" x14ac:dyDescent="0.25">
      <c r="P338" s="6"/>
      <c r="CB338" s="3"/>
      <c r="ET338" s="4"/>
      <c r="EU338" s="4"/>
      <c r="EV338" s="4"/>
      <c r="EW338" s="4"/>
      <c r="EX338" s="4"/>
      <c r="EY338" s="4"/>
    </row>
    <row r="339" spans="16:155" s="2" customFormat="1" x14ac:dyDescent="0.25">
      <c r="P339" s="6"/>
      <c r="CB339" s="3"/>
      <c r="ET339" s="4"/>
      <c r="EU339" s="4"/>
      <c r="EV339" s="4"/>
      <c r="EW339" s="4"/>
      <c r="EX339" s="4"/>
      <c r="EY339" s="4"/>
    </row>
    <row r="340" spans="16:155" s="2" customFormat="1" x14ac:dyDescent="0.25">
      <c r="P340" s="6"/>
      <c r="CB340" s="3"/>
      <c r="ET340" s="4"/>
      <c r="EU340" s="4"/>
      <c r="EV340" s="4"/>
      <c r="EW340" s="4"/>
      <c r="EX340" s="4"/>
      <c r="EY340" s="4"/>
    </row>
    <row r="341" spans="16:155" s="2" customFormat="1" x14ac:dyDescent="0.25">
      <c r="P341" s="6"/>
      <c r="CB341" s="3"/>
      <c r="ET341" s="4"/>
      <c r="EU341" s="4"/>
      <c r="EV341" s="4"/>
      <c r="EW341" s="4"/>
      <c r="EX341" s="4"/>
      <c r="EY341" s="4"/>
    </row>
    <row r="342" spans="16:155" s="2" customFormat="1" x14ac:dyDescent="0.25">
      <c r="P342" s="6"/>
      <c r="CB342" s="3"/>
      <c r="ET342" s="4"/>
      <c r="EU342" s="4"/>
      <c r="EV342" s="4"/>
      <c r="EW342" s="4"/>
      <c r="EX342" s="4"/>
      <c r="EY342" s="4"/>
    </row>
    <row r="343" spans="16:155" s="2" customFormat="1" x14ac:dyDescent="0.25">
      <c r="P343" s="6"/>
      <c r="CB343" s="3"/>
      <c r="ET343" s="4"/>
      <c r="EU343" s="4"/>
      <c r="EV343" s="4"/>
      <c r="EW343" s="4"/>
      <c r="EX343" s="4"/>
      <c r="EY343" s="4"/>
    </row>
    <row r="344" spans="16:155" s="2" customFormat="1" x14ac:dyDescent="0.25">
      <c r="P344" s="6"/>
      <c r="CB344" s="3"/>
      <c r="ET344" s="4"/>
      <c r="EU344" s="4"/>
      <c r="EV344" s="4"/>
      <c r="EW344" s="4"/>
      <c r="EX344" s="4"/>
      <c r="EY344" s="4"/>
    </row>
    <row r="345" spans="16:155" s="2" customFormat="1" x14ac:dyDescent="0.25">
      <c r="P345" s="6"/>
      <c r="CB345" s="3"/>
      <c r="ET345" s="4"/>
      <c r="EU345" s="4"/>
      <c r="EV345" s="4"/>
      <c r="EW345" s="4"/>
      <c r="EX345" s="4"/>
      <c r="EY345" s="4"/>
    </row>
    <row r="346" spans="16:155" s="2" customFormat="1" x14ac:dyDescent="0.25">
      <c r="P346" s="6"/>
      <c r="CB346" s="3"/>
      <c r="ET346" s="4"/>
      <c r="EU346" s="4"/>
      <c r="EV346" s="4"/>
      <c r="EW346" s="4"/>
      <c r="EX346" s="4"/>
      <c r="EY346" s="4"/>
    </row>
    <row r="347" spans="16:155" s="2" customFormat="1" x14ac:dyDescent="0.25">
      <c r="P347" s="6"/>
      <c r="CB347" s="3"/>
      <c r="ET347" s="4"/>
      <c r="EU347" s="4"/>
      <c r="EV347" s="4"/>
      <c r="EW347" s="4"/>
      <c r="EX347" s="4"/>
      <c r="EY347" s="4"/>
    </row>
    <row r="348" spans="16:155" s="2" customFormat="1" x14ac:dyDescent="0.25">
      <c r="P348" s="6"/>
      <c r="CB348" s="3"/>
      <c r="ET348" s="4"/>
      <c r="EU348" s="4"/>
      <c r="EV348" s="4"/>
      <c r="EW348" s="4"/>
      <c r="EX348" s="4"/>
      <c r="EY348" s="4"/>
    </row>
    <row r="349" spans="16:155" s="2" customFormat="1" x14ac:dyDescent="0.25">
      <c r="P349" s="6"/>
      <c r="CB349" s="3"/>
      <c r="ET349" s="4"/>
      <c r="EU349" s="4"/>
      <c r="EV349" s="4"/>
      <c r="EW349" s="4"/>
      <c r="EX349" s="4"/>
      <c r="EY349" s="4"/>
    </row>
    <row r="350" spans="16:155" s="2" customFormat="1" x14ac:dyDescent="0.25">
      <c r="P350" s="6"/>
      <c r="CB350" s="3"/>
      <c r="ET350" s="4"/>
      <c r="EU350" s="4"/>
      <c r="EV350" s="4"/>
      <c r="EW350" s="4"/>
      <c r="EX350" s="4"/>
      <c r="EY350" s="4"/>
    </row>
    <row r="351" spans="16:155" s="2" customFormat="1" x14ac:dyDescent="0.25">
      <c r="P351" s="6"/>
      <c r="CB351" s="3"/>
      <c r="ET351" s="4"/>
      <c r="EU351" s="4"/>
      <c r="EV351" s="4"/>
      <c r="EW351" s="4"/>
      <c r="EX351" s="4"/>
      <c r="EY351" s="4"/>
    </row>
    <row r="352" spans="16:155" s="2" customFormat="1" x14ac:dyDescent="0.25">
      <c r="P352" s="6"/>
      <c r="CB352" s="3"/>
      <c r="ET352" s="4"/>
      <c r="EU352" s="4"/>
      <c r="EV352" s="4"/>
      <c r="EW352" s="4"/>
      <c r="EX352" s="4"/>
      <c r="EY352" s="4"/>
    </row>
    <row r="353" spans="16:155" s="2" customFormat="1" x14ac:dyDescent="0.25">
      <c r="P353" s="6"/>
      <c r="CB353" s="3"/>
      <c r="ET353" s="4"/>
      <c r="EU353" s="4"/>
      <c r="EV353" s="4"/>
      <c r="EW353" s="4"/>
      <c r="EX353" s="4"/>
      <c r="EY353" s="4"/>
    </row>
    <row r="354" spans="16:155" s="2" customFormat="1" x14ac:dyDescent="0.25">
      <c r="P354" s="6"/>
      <c r="CB354" s="3"/>
      <c r="ET354" s="4"/>
      <c r="EU354" s="4"/>
      <c r="EV354" s="4"/>
      <c r="EW354" s="4"/>
      <c r="EX354" s="4"/>
      <c r="EY354" s="4"/>
    </row>
    <row r="355" spans="16:155" s="2" customFormat="1" x14ac:dyDescent="0.25">
      <c r="P355" s="6"/>
      <c r="CB355" s="3"/>
      <c r="ET355" s="4"/>
      <c r="EU355" s="4"/>
      <c r="EV355" s="4"/>
      <c r="EW355" s="4"/>
      <c r="EX355" s="4"/>
      <c r="EY355" s="4"/>
    </row>
    <row r="356" spans="16:155" s="2" customFormat="1" x14ac:dyDescent="0.25">
      <c r="P356" s="6"/>
      <c r="CB356" s="3"/>
      <c r="ET356" s="4"/>
      <c r="EU356" s="4"/>
      <c r="EV356" s="4"/>
      <c r="EW356" s="4"/>
      <c r="EX356" s="4"/>
      <c r="EY356" s="4"/>
    </row>
    <row r="357" spans="16:155" s="2" customFormat="1" hidden="1" x14ac:dyDescent="0.25">
      <c r="P357" s="6"/>
      <c r="CB357" s="3"/>
      <c r="ET357" s="4"/>
      <c r="EU357" s="4"/>
      <c r="EV357" s="4"/>
      <c r="EW357" s="4"/>
      <c r="EX357" s="4"/>
      <c r="EY357" s="4"/>
    </row>
    <row r="358" spans="16:155" s="2" customFormat="1" hidden="1" x14ac:dyDescent="0.25">
      <c r="P358" s="6"/>
      <c r="CB358" s="3"/>
      <c r="ET358" s="4"/>
      <c r="EU358" s="4"/>
      <c r="EV358" s="4"/>
      <c r="EW358" s="4"/>
      <c r="EX358" s="4"/>
      <c r="EY358" s="4"/>
    </row>
    <row r="359" spans="16:155" s="2" customFormat="1" x14ac:dyDescent="0.25">
      <c r="P359" s="6"/>
      <c r="CB359" s="3"/>
      <c r="ET359" s="4"/>
      <c r="EU359" s="4"/>
      <c r="EV359" s="4"/>
      <c r="EW359" s="4"/>
      <c r="EX359" s="4"/>
      <c r="EY359" s="4"/>
    </row>
    <row r="360" spans="16:155" s="2" customFormat="1" x14ac:dyDescent="0.25">
      <c r="P360" s="6"/>
      <c r="CB360" s="3"/>
      <c r="ET360" s="4"/>
      <c r="EU360" s="4"/>
      <c r="EV360" s="4"/>
      <c r="EW360" s="4"/>
      <c r="EX360" s="4"/>
      <c r="EY360" s="4"/>
    </row>
    <row r="361" spans="16:155" s="2" customFormat="1" x14ac:dyDescent="0.25">
      <c r="P361" s="6"/>
      <c r="CB361" s="3"/>
      <c r="ET361" s="4"/>
      <c r="EU361" s="4"/>
      <c r="EV361" s="4"/>
      <c r="EW361" s="4"/>
      <c r="EX361" s="4"/>
      <c r="EY361" s="4"/>
    </row>
    <row r="362" spans="16:155" s="2" customFormat="1" x14ac:dyDescent="0.25">
      <c r="P362" s="6"/>
      <c r="CB362" s="3"/>
      <c r="ET362" s="4"/>
      <c r="EU362" s="4"/>
      <c r="EV362" s="4"/>
      <c r="EW362" s="4"/>
      <c r="EX362" s="4"/>
      <c r="EY362" s="4"/>
    </row>
    <row r="363" spans="16:155" s="2" customFormat="1" x14ac:dyDescent="0.25">
      <c r="P363" s="6"/>
      <c r="CB363" s="3"/>
      <c r="ET363" s="4"/>
      <c r="EU363" s="4"/>
      <c r="EV363" s="4"/>
      <c r="EW363" s="4"/>
      <c r="EX363" s="4"/>
      <c r="EY363" s="4"/>
    </row>
    <row r="364" spans="16:155" s="2" customFormat="1" x14ac:dyDescent="0.25">
      <c r="P364" s="6"/>
      <c r="CB364" s="3"/>
      <c r="ET364" s="4"/>
      <c r="EU364" s="4"/>
      <c r="EV364" s="4"/>
      <c r="EW364" s="4"/>
      <c r="EX364" s="4"/>
      <c r="EY364" s="4"/>
    </row>
    <row r="365" spans="16:155" s="2" customFormat="1" x14ac:dyDescent="0.25">
      <c r="P365" s="6"/>
      <c r="CB365" s="3"/>
      <c r="ET365" s="4"/>
      <c r="EU365" s="4"/>
      <c r="EV365" s="4"/>
      <c r="EW365" s="4"/>
      <c r="EX365" s="4"/>
      <c r="EY365" s="4"/>
    </row>
    <row r="366" spans="16:155" s="2" customFormat="1" x14ac:dyDescent="0.25">
      <c r="P366" s="6"/>
      <c r="CB366" s="3"/>
      <c r="ET366" s="4"/>
      <c r="EU366" s="4"/>
      <c r="EV366" s="4"/>
      <c r="EW366" s="4"/>
      <c r="EX366" s="4"/>
      <c r="EY366" s="4"/>
    </row>
    <row r="367" spans="16:155" s="2" customFormat="1" x14ac:dyDescent="0.25">
      <c r="P367" s="6"/>
      <c r="CB367" s="3"/>
      <c r="ET367" s="4"/>
      <c r="EU367" s="4"/>
      <c r="EV367" s="4"/>
      <c r="EW367" s="4"/>
      <c r="EX367" s="4"/>
      <c r="EY367" s="4"/>
    </row>
    <row r="368" spans="16:155" s="2" customFormat="1" x14ac:dyDescent="0.25">
      <c r="P368" s="6"/>
      <c r="CB368" s="3"/>
      <c r="ET368" s="4"/>
      <c r="EU368" s="4"/>
      <c r="EV368" s="4"/>
      <c r="EW368" s="4"/>
      <c r="EX368" s="4"/>
      <c r="EY368" s="4"/>
    </row>
    <row r="369" spans="16:155" s="2" customFormat="1" x14ac:dyDescent="0.25">
      <c r="P369" s="6"/>
      <c r="CB369" s="3"/>
      <c r="ET369" s="4"/>
      <c r="EU369" s="4"/>
      <c r="EV369" s="4"/>
      <c r="EW369" s="4"/>
      <c r="EX369" s="4"/>
      <c r="EY369" s="4"/>
    </row>
    <row r="370" spans="16:155" s="2" customFormat="1" x14ac:dyDescent="0.25">
      <c r="P370" s="6"/>
      <c r="CB370" s="3"/>
      <c r="ET370" s="4"/>
      <c r="EU370" s="4"/>
      <c r="EV370" s="4"/>
      <c r="EW370" s="4"/>
      <c r="EX370" s="4"/>
      <c r="EY370" s="4"/>
    </row>
    <row r="371" spans="16:155" s="2" customFormat="1" x14ac:dyDescent="0.25">
      <c r="P371" s="6"/>
      <c r="CB371" s="3"/>
      <c r="ET371" s="4"/>
      <c r="EU371" s="4"/>
      <c r="EV371" s="4"/>
      <c r="EW371" s="4"/>
      <c r="EX371" s="4"/>
      <c r="EY371" s="4"/>
    </row>
    <row r="372" spans="16:155" s="2" customFormat="1" x14ac:dyDescent="0.25">
      <c r="P372" s="6"/>
      <c r="CB372" s="3"/>
      <c r="ET372" s="4"/>
      <c r="EU372" s="4"/>
      <c r="EV372" s="4"/>
      <c r="EW372" s="4"/>
      <c r="EX372" s="4"/>
      <c r="EY372" s="4"/>
    </row>
    <row r="373" spans="16:155" s="2" customFormat="1" x14ac:dyDescent="0.25">
      <c r="P373" s="6"/>
      <c r="CB373" s="3"/>
      <c r="ET373" s="4"/>
      <c r="EU373" s="4"/>
      <c r="EV373" s="4"/>
      <c r="EW373" s="4"/>
      <c r="EX373" s="4"/>
      <c r="EY373" s="4"/>
    </row>
    <row r="374" spans="16:155" s="2" customFormat="1" x14ac:dyDescent="0.25">
      <c r="P374" s="6"/>
      <c r="CB374" s="3"/>
      <c r="ET374" s="4"/>
      <c r="EU374" s="4"/>
      <c r="EV374" s="4"/>
      <c r="EW374" s="4"/>
      <c r="EX374" s="4"/>
      <c r="EY374" s="4"/>
    </row>
    <row r="375" spans="16:155" s="2" customFormat="1" x14ac:dyDescent="0.25">
      <c r="P375" s="6"/>
      <c r="CB375" s="3"/>
      <c r="ET375" s="4"/>
      <c r="EU375" s="4"/>
      <c r="EV375" s="4"/>
      <c r="EW375" s="4"/>
      <c r="EX375" s="4"/>
      <c r="EY375" s="4"/>
    </row>
    <row r="376" spans="16:155" s="2" customFormat="1" x14ac:dyDescent="0.25">
      <c r="P376" s="6"/>
      <c r="CB376" s="3"/>
      <c r="ET376" s="4"/>
      <c r="EU376" s="4"/>
      <c r="EV376" s="4"/>
      <c r="EW376" s="4"/>
      <c r="EX376" s="4"/>
      <c r="EY376" s="4"/>
    </row>
    <row r="377" spans="16:155" s="2" customFormat="1" x14ac:dyDescent="0.25">
      <c r="P377" s="6"/>
      <c r="CB377" s="3"/>
      <c r="ET377" s="4"/>
      <c r="EU377" s="4"/>
      <c r="EV377" s="4"/>
      <c r="EW377" s="4"/>
      <c r="EX377" s="4"/>
      <c r="EY377" s="4"/>
    </row>
    <row r="378" spans="16:155" s="2" customFormat="1" x14ac:dyDescent="0.25">
      <c r="P378" s="6"/>
      <c r="CB378" s="3"/>
      <c r="ET378" s="4"/>
      <c r="EU378" s="4"/>
      <c r="EV378" s="4"/>
      <c r="EW378" s="4"/>
      <c r="EX378" s="4"/>
      <c r="EY378" s="4"/>
    </row>
    <row r="379" spans="16:155" s="2" customFormat="1" x14ac:dyDescent="0.25">
      <c r="P379" s="6"/>
      <c r="CB379" s="3"/>
      <c r="ET379" s="4"/>
      <c r="EU379" s="4"/>
      <c r="EV379" s="4"/>
      <c r="EW379" s="4"/>
      <c r="EX379" s="4"/>
      <c r="EY379" s="4"/>
    </row>
    <row r="380" spans="16:155" s="2" customFormat="1" x14ac:dyDescent="0.25">
      <c r="P380" s="6"/>
      <c r="CB380" s="3"/>
      <c r="ET380" s="4"/>
      <c r="EU380" s="4"/>
      <c r="EV380" s="4"/>
      <c r="EW380" s="4"/>
      <c r="EX380" s="4"/>
      <c r="EY380" s="4"/>
    </row>
    <row r="381" spans="16:155" s="2" customFormat="1" x14ac:dyDescent="0.25">
      <c r="P381" s="6"/>
      <c r="CB381" s="3"/>
      <c r="ET381" s="4"/>
      <c r="EU381" s="4"/>
      <c r="EV381" s="4"/>
      <c r="EW381" s="4"/>
      <c r="EX381" s="4"/>
      <c r="EY381" s="4"/>
    </row>
    <row r="382" spans="16:155" s="2" customFormat="1" x14ac:dyDescent="0.25">
      <c r="P382" s="6"/>
      <c r="CB382" s="3"/>
      <c r="ET382" s="4"/>
      <c r="EU382" s="4"/>
      <c r="EV382" s="4"/>
      <c r="EW382" s="4"/>
      <c r="EX382" s="4"/>
      <c r="EY382" s="4"/>
    </row>
    <row r="383" spans="16:155" s="2" customFormat="1" x14ac:dyDescent="0.25">
      <c r="P383" s="6"/>
      <c r="CB383" s="3"/>
      <c r="ET383" s="4"/>
      <c r="EU383" s="4"/>
      <c r="EV383" s="4"/>
      <c r="EW383" s="4"/>
      <c r="EX383" s="4"/>
      <c r="EY383" s="4"/>
    </row>
    <row r="384" spans="16:155" s="2" customFormat="1" x14ac:dyDescent="0.25">
      <c r="P384" s="6"/>
      <c r="CB384" s="3"/>
      <c r="ET384" s="4"/>
      <c r="EU384" s="4"/>
      <c r="EV384" s="4"/>
      <c r="EW384" s="4"/>
      <c r="EX384" s="4"/>
      <c r="EY384" s="4"/>
    </row>
    <row r="385" spans="16:155" s="2" customFormat="1" x14ac:dyDescent="0.25">
      <c r="P385" s="6"/>
      <c r="CB385" s="3"/>
      <c r="ET385" s="4"/>
      <c r="EU385" s="4"/>
      <c r="EV385" s="4"/>
      <c r="EW385" s="4"/>
      <c r="EX385" s="4"/>
      <c r="EY385" s="4"/>
    </row>
    <row r="386" spans="16:155" s="2" customFormat="1" x14ac:dyDescent="0.25">
      <c r="P386" s="6"/>
      <c r="CB386" s="3"/>
      <c r="ET386" s="4"/>
      <c r="EU386" s="4"/>
      <c r="EV386" s="4"/>
      <c r="EW386" s="4"/>
      <c r="EX386" s="4"/>
      <c r="EY386" s="4"/>
    </row>
    <row r="387" spans="16:155" s="2" customFormat="1" x14ac:dyDescent="0.25">
      <c r="P387" s="6"/>
      <c r="CB387" s="3"/>
      <c r="ET387" s="4"/>
      <c r="EU387" s="4"/>
      <c r="EV387" s="4"/>
      <c r="EW387" s="4"/>
      <c r="EX387" s="4"/>
      <c r="EY387" s="4"/>
    </row>
    <row r="388" spans="16:155" s="2" customFormat="1" x14ac:dyDescent="0.25">
      <c r="P388" s="6"/>
      <c r="CB388" s="3"/>
      <c r="ET388" s="4"/>
      <c r="EU388" s="4"/>
      <c r="EV388" s="4"/>
      <c r="EW388" s="4"/>
      <c r="EX388" s="4"/>
      <c r="EY388" s="4"/>
    </row>
    <row r="389" spans="16:155" s="2" customFormat="1" x14ac:dyDescent="0.25">
      <c r="P389" s="6"/>
      <c r="CB389" s="3"/>
      <c r="ET389" s="4"/>
      <c r="EU389" s="4"/>
      <c r="EV389" s="4"/>
      <c r="EW389" s="4"/>
      <c r="EX389" s="4"/>
      <c r="EY389" s="4"/>
    </row>
    <row r="390" spans="16:155" s="2" customFormat="1" x14ac:dyDescent="0.25">
      <c r="P390" s="6"/>
      <c r="CB390" s="3"/>
      <c r="ET390" s="4"/>
      <c r="EU390" s="4"/>
      <c r="EV390" s="4"/>
      <c r="EW390" s="4"/>
      <c r="EX390" s="4"/>
      <c r="EY390" s="4"/>
    </row>
    <row r="391" spans="16:155" s="2" customFormat="1" x14ac:dyDescent="0.25">
      <c r="P391" s="6"/>
      <c r="CB391" s="3"/>
      <c r="ET391" s="4"/>
      <c r="EU391" s="4"/>
      <c r="EV391" s="4"/>
      <c r="EW391" s="4"/>
      <c r="EX391" s="4"/>
      <c r="EY391" s="4"/>
    </row>
    <row r="392" spans="16:155" s="2" customFormat="1" x14ac:dyDescent="0.25">
      <c r="P392" s="6"/>
      <c r="CB392" s="3"/>
      <c r="ET392" s="4"/>
      <c r="EU392" s="4"/>
      <c r="EV392" s="4"/>
      <c r="EW392" s="4"/>
      <c r="EX392" s="4"/>
      <c r="EY392" s="4"/>
    </row>
    <row r="393" spans="16:155" s="2" customFormat="1" x14ac:dyDescent="0.25">
      <c r="P393" s="6"/>
      <c r="CB393" s="3"/>
      <c r="ET393" s="4"/>
      <c r="EU393" s="4"/>
      <c r="EV393" s="4"/>
      <c r="EW393" s="4"/>
      <c r="EX393" s="4"/>
      <c r="EY393" s="4"/>
    </row>
    <row r="394" spans="16:155" s="2" customFormat="1" x14ac:dyDescent="0.25">
      <c r="P394" s="6"/>
      <c r="CB394" s="3"/>
      <c r="ET394" s="4"/>
      <c r="EU394" s="4"/>
      <c r="EV394" s="4"/>
      <c r="EW394" s="4"/>
      <c r="EX394" s="4"/>
      <c r="EY394" s="4"/>
    </row>
    <row r="395" spans="16:155" s="2" customFormat="1" x14ac:dyDescent="0.25">
      <c r="P395" s="6"/>
      <c r="CB395" s="3"/>
      <c r="ET395" s="4"/>
      <c r="EU395" s="4"/>
      <c r="EV395" s="4"/>
      <c r="EW395" s="4"/>
      <c r="EX395" s="4"/>
      <c r="EY395" s="4"/>
    </row>
    <row r="396" spans="16:155" s="2" customFormat="1" x14ac:dyDescent="0.25">
      <c r="P396" s="6"/>
      <c r="CB396" s="3"/>
      <c r="ET396" s="4"/>
      <c r="EU396" s="4"/>
      <c r="EV396" s="4"/>
      <c r="EW396" s="4"/>
      <c r="EX396" s="4"/>
      <c r="EY396" s="4"/>
    </row>
    <row r="397" spans="16:155" s="2" customFormat="1" x14ac:dyDescent="0.25">
      <c r="P397" s="6"/>
      <c r="CB397" s="3"/>
      <c r="ET397" s="4"/>
      <c r="EU397" s="4"/>
      <c r="EV397" s="4"/>
      <c r="EW397" s="4"/>
      <c r="EX397" s="4"/>
      <c r="EY397" s="4"/>
    </row>
    <row r="398" spans="16:155" s="2" customFormat="1" x14ac:dyDescent="0.25">
      <c r="P398" s="6"/>
      <c r="CB398" s="3"/>
      <c r="ET398" s="4"/>
      <c r="EU398" s="4"/>
      <c r="EV398" s="4"/>
      <c r="EW398" s="4"/>
      <c r="EX398" s="4"/>
      <c r="EY398" s="4"/>
    </row>
    <row r="399" spans="16:155" s="2" customFormat="1" x14ac:dyDescent="0.25">
      <c r="P399" s="6"/>
      <c r="CB399" s="3"/>
      <c r="ET399" s="4"/>
      <c r="EU399" s="4"/>
      <c r="EV399" s="4"/>
      <c r="EW399" s="4"/>
      <c r="EX399" s="4"/>
      <c r="EY399" s="4"/>
    </row>
    <row r="400" spans="16:155" s="2" customFormat="1" x14ac:dyDescent="0.25">
      <c r="P400" s="6"/>
      <c r="CB400" s="3"/>
      <c r="ET400" s="4"/>
      <c r="EU400" s="4"/>
      <c r="EV400" s="4"/>
      <c r="EW400" s="4"/>
      <c r="EX400" s="4"/>
      <c r="EY400" s="4"/>
    </row>
    <row r="401" spans="16:155" s="2" customFormat="1" x14ac:dyDescent="0.25">
      <c r="P401" s="6"/>
      <c r="CB401" s="3"/>
      <c r="ET401" s="4"/>
      <c r="EU401" s="4"/>
      <c r="EV401" s="4"/>
      <c r="EW401" s="4"/>
      <c r="EX401" s="4"/>
      <c r="EY401" s="4"/>
    </row>
    <row r="402" spans="16:155" s="2" customFormat="1" x14ac:dyDescent="0.25">
      <c r="P402" s="6"/>
      <c r="CB402" s="3"/>
      <c r="ET402" s="4"/>
      <c r="EU402" s="4"/>
      <c r="EV402" s="4"/>
      <c r="EW402" s="4"/>
      <c r="EX402" s="4"/>
      <c r="EY402" s="4"/>
    </row>
  </sheetData>
  <autoFilter ref="A13:FA256"/>
  <mergeCells count="304">
    <mergeCell ref="V2:AB2"/>
    <mergeCell ref="V1:AB1"/>
    <mergeCell ref="A256:C256"/>
    <mergeCell ref="EP9:EQ9"/>
    <mergeCell ref="ER9:ES9"/>
    <mergeCell ref="ET9:EU9"/>
    <mergeCell ref="EV9:EW9"/>
    <mergeCell ref="EX9:EY9"/>
    <mergeCell ref="EZ9:FA9"/>
    <mergeCell ref="ED9:EE9"/>
    <mergeCell ref="EF9:EG9"/>
    <mergeCell ref="EH9:EI9"/>
    <mergeCell ref="EJ9:EK9"/>
    <mergeCell ref="EL9:EM9"/>
    <mergeCell ref="EN9:EO9"/>
    <mergeCell ref="DR9:DS9"/>
    <mergeCell ref="DT9:DU9"/>
    <mergeCell ref="DV9:DW9"/>
    <mergeCell ref="DX9:DY9"/>
    <mergeCell ref="DZ9:EA9"/>
    <mergeCell ref="EB9:EC9"/>
    <mergeCell ref="DF9:DG9"/>
    <mergeCell ref="DH9:DI9"/>
    <mergeCell ref="DJ9:DK9"/>
    <mergeCell ref="DL9:DM9"/>
    <mergeCell ref="DN9:DO9"/>
    <mergeCell ref="DP9:DQ9"/>
    <mergeCell ref="CT9:CU9"/>
    <mergeCell ref="CV9:CW9"/>
    <mergeCell ref="CX9:CY9"/>
    <mergeCell ref="CZ9:DA9"/>
    <mergeCell ref="DB9:DC9"/>
    <mergeCell ref="DD9:DE9"/>
    <mergeCell ref="CH9:CI9"/>
    <mergeCell ref="CJ9:CK9"/>
    <mergeCell ref="CL9:CM9"/>
    <mergeCell ref="CN9:CO9"/>
    <mergeCell ref="CP9:CQ9"/>
    <mergeCell ref="CR9:CS9"/>
    <mergeCell ref="BV9:BW9"/>
    <mergeCell ref="BX9:BY9"/>
    <mergeCell ref="BZ9:CA9"/>
    <mergeCell ref="CB9:CC9"/>
    <mergeCell ref="CD9:CE9"/>
    <mergeCell ref="CF9:CG9"/>
    <mergeCell ref="BJ9:BK9"/>
    <mergeCell ref="BL9:BM9"/>
    <mergeCell ref="BN9:BO9"/>
    <mergeCell ref="BP9:BQ9"/>
    <mergeCell ref="BR9:BS9"/>
    <mergeCell ref="BT9:BU9"/>
    <mergeCell ref="AX9:AY9"/>
    <mergeCell ref="AZ9:BA9"/>
    <mergeCell ref="BB9:BC9"/>
    <mergeCell ref="BD9:BE9"/>
    <mergeCell ref="BF9:BG9"/>
    <mergeCell ref="BH9:BI9"/>
    <mergeCell ref="AL9:AM9"/>
    <mergeCell ref="AN9:AO9"/>
    <mergeCell ref="AP9:AQ9"/>
    <mergeCell ref="AR9:AS9"/>
    <mergeCell ref="AT9:AU9"/>
    <mergeCell ref="AV9:AW9"/>
    <mergeCell ref="Z9:AA9"/>
    <mergeCell ref="AB9:AC9"/>
    <mergeCell ref="AD9:AE9"/>
    <mergeCell ref="AF9:AG9"/>
    <mergeCell ref="AH9:AI9"/>
    <mergeCell ref="AJ9:AK9"/>
    <mergeCell ref="EX8:EY8"/>
    <mergeCell ref="EZ8:FA8"/>
    <mergeCell ref="J9:J10"/>
    <mergeCell ref="K9:K10"/>
    <mergeCell ref="L9:L10"/>
    <mergeCell ref="M9:M10"/>
    <mergeCell ref="N9:O9"/>
    <mergeCell ref="P9:Q9"/>
    <mergeCell ref="V9:W9"/>
    <mergeCell ref="X9:Y9"/>
    <mergeCell ref="EL8:EM8"/>
    <mergeCell ref="EN8:EO8"/>
    <mergeCell ref="EP8:EQ8"/>
    <mergeCell ref="ER8:ES8"/>
    <mergeCell ref="ET8:EU8"/>
    <mergeCell ref="EV8:EW8"/>
    <mergeCell ref="DZ8:EA8"/>
    <mergeCell ref="EB8:EC8"/>
    <mergeCell ref="ED8:EE8"/>
    <mergeCell ref="EF8:EG8"/>
    <mergeCell ref="EH8:EI8"/>
    <mergeCell ref="EJ8:EK8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CV8:CW8"/>
    <mergeCell ref="CX8:CY8"/>
    <mergeCell ref="CZ8:DA8"/>
    <mergeCell ref="CD8:CE8"/>
    <mergeCell ref="CF8:CG8"/>
    <mergeCell ref="CH8:CI8"/>
    <mergeCell ref="CJ8:CK8"/>
    <mergeCell ref="CL8:CM8"/>
    <mergeCell ref="CN8:CO8"/>
    <mergeCell ref="BR8:BS8"/>
    <mergeCell ref="BT8:BU8"/>
    <mergeCell ref="BV8:BW8"/>
    <mergeCell ref="BX8:BY8"/>
    <mergeCell ref="BZ8:CA8"/>
    <mergeCell ref="CB8:CC8"/>
    <mergeCell ref="BF8:BG8"/>
    <mergeCell ref="BH8:BI8"/>
    <mergeCell ref="BJ8:BK8"/>
    <mergeCell ref="BL8:BM8"/>
    <mergeCell ref="BN8:BO8"/>
    <mergeCell ref="BP8:BQ8"/>
    <mergeCell ref="AT8:AU8"/>
    <mergeCell ref="AV8:AW8"/>
    <mergeCell ref="AX8:AY8"/>
    <mergeCell ref="AZ8:BA8"/>
    <mergeCell ref="BB8:BC8"/>
    <mergeCell ref="BD8:BE8"/>
    <mergeCell ref="AH8:AI8"/>
    <mergeCell ref="AJ8:AK8"/>
    <mergeCell ref="AL8:AM8"/>
    <mergeCell ref="AN8:AO8"/>
    <mergeCell ref="AP8:AQ8"/>
    <mergeCell ref="AR8:AS8"/>
    <mergeCell ref="V8:W8"/>
    <mergeCell ref="X8:Y8"/>
    <mergeCell ref="Z8:AA8"/>
    <mergeCell ref="AB8:AC8"/>
    <mergeCell ref="AD8:AE8"/>
    <mergeCell ref="AF8:AG8"/>
    <mergeCell ref="ER7:ES7"/>
    <mergeCell ref="ET7:EU7"/>
    <mergeCell ref="EV7:EW7"/>
    <mergeCell ref="EX7:EY7"/>
    <mergeCell ref="EZ7:FA7"/>
    <mergeCell ref="J8:M8"/>
    <mergeCell ref="N8:O8"/>
    <mergeCell ref="P8:Q8"/>
    <mergeCell ref="R8:S8"/>
    <mergeCell ref="T8:U8"/>
    <mergeCell ref="EF7:EG7"/>
    <mergeCell ref="EH7:EI7"/>
    <mergeCell ref="EJ7:EK7"/>
    <mergeCell ref="EL7:EM7"/>
    <mergeCell ref="EN7:EO7"/>
    <mergeCell ref="EP7:EQ7"/>
    <mergeCell ref="DT7:DU7"/>
    <mergeCell ref="DV7:DW7"/>
    <mergeCell ref="DX7:DY7"/>
    <mergeCell ref="DZ7:EA7"/>
    <mergeCell ref="EB7:EC7"/>
    <mergeCell ref="ED7:EE7"/>
    <mergeCell ref="DH7:DI7"/>
    <mergeCell ref="DJ7:DK7"/>
    <mergeCell ref="DL7:DM7"/>
    <mergeCell ref="DN7:DO7"/>
    <mergeCell ref="DP7:DQ7"/>
    <mergeCell ref="DR7:DS7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EV6:EW6"/>
    <mergeCell ref="EX6:EY6"/>
    <mergeCell ref="EZ6:FA6"/>
    <mergeCell ref="N7:O7"/>
    <mergeCell ref="P7:Q7"/>
    <mergeCell ref="R7:S7"/>
    <mergeCell ref="T7:U7"/>
    <mergeCell ref="V7:W7"/>
    <mergeCell ref="X7:Y7"/>
    <mergeCell ref="Z7:AA7"/>
    <mergeCell ref="EJ6:EK6"/>
    <mergeCell ref="EL6:EM6"/>
    <mergeCell ref="EN6:EO6"/>
    <mergeCell ref="EP6:EQ6"/>
    <mergeCell ref="ER6:ES6"/>
    <mergeCell ref="ET6:EU6"/>
    <mergeCell ref="DX6:DY6"/>
    <mergeCell ref="DZ6:EA6"/>
    <mergeCell ref="EB6:EC6"/>
    <mergeCell ref="ED6:EE6"/>
    <mergeCell ref="EF6:EG6"/>
    <mergeCell ref="EH6:EI6"/>
    <mergeCell ref="DL6:DM6"/>
    <mergeCell ref="DN6:DO6"/>
    <mergeCell ref="DP6:DQ6"/>
    <mergeCell ref="DR6:DS6"/>
    <mergeCell ref="DT6:DU6"/>
    <mergeCell ref="DV6:DW6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H6:H10"/>
    <mergeCell ref="I6:I10"/>
    <mergeCell ref="J6:M6"/>
    <mergeCell ref="N6:O6"/>
    <mergeCell ref="P6:Q6"/>
    <mergeCell ref="R6:S6"/>
    <mergeCell ref="A6:A10"/>
    <mergeCell ref="B6:B10"/>
    <mergeCell ref="C6:C10"/>
    <mergeCell ref="D6:D10"/>
    <mergeCell ref="E6:E10"/>
    <mergeCell ref="F6:F10"/>
    <mergeCell ref="G6:G10"/>
  </mergeCells>
  <pageMargins left="0" right="0" top="0.74803149606299213" bottom="0.74803149606299213" header="0.11811023622047245" footer="0.11811023622047245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2024-01-17T06:02:56Z</dcterms:created>
  <dcterms:modified xsi:type="dcterms:W3CDTF">2024-01-17T06:06:46Z</dcterms:modified>
</cp:coreProperties>
</file>